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ел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B7" i="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6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M140"/>
  <c r="L140"/>
  <c r="K140"/>
  <c r="J140"/>
  <c r="I140"/>
  <c r="H140"/>
  <c r="G140"/>
  <c r="F140"/>
  <c r="E140"/>
  <c r="D140"/>
  <c r="C140"/>
  <c r="N139"/>
  <c r="N138"/>
  <c r="N137"/>
  <c r="N136"/>
  <c r="K136"/>
  <c r="N135"/>
  <c r="N134"/>
  <c r="N133"/>
  <c r="N132"/>
  <c r="N131"/>
  <c r="N130" s="1"/>
  <c r="M130"/>
  <c r="L130"/>
  <c r="K130"/>
  <c r="J130"/>
  <c r="I130"/>
  <c r="H130"/>
  <c r="G130"/>
  <c r="F130"/>
  <c r="E130"/>
  <c r="D130"/>
  <c r="C130"/>
  <c r="N129"/>
  <c r="N128"/>
  <c r="N127"/>
  <c r="N126"/>
  <c r="N125"/>
  <c r="N124"/>
  <c r="N123"/>
  <c r="N122"/>
  <c r="N121"/>
  <c r="M121"/>
  <c r="L121"/>
  <c r="K121"/>
  <c r="J121"/>
  <c r="I121"/>
  <c r="H121"/>
  <c r="G121"/>
  <c r="F121"/>
  <c r="E121"/>
  <c r="D121"/>
  <c r="C121"/>
  <c r="N120"/>
  <c r="N119"/>
  <c r="N118"/>
  <c r="N117"/>
  <c r="M116"/>
  <c r="L116"/>
  <c r="K116"/>
  <c r="J116"/>
  <c r="I116"/>
  <c r="H116"/>
  <c r="G116"/>
  <c r="F116"/>
  <c r="E116"/>
  <c r="D116"/>
  <c r="N116" s="1"/>
  <c r="C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E94"/>
  <c r="C94"/>
  <c r="N93"/>
  <c r="N92"/>
  <c r="N91"/>
  <c r="N90"/>
  <c r="N89"/>
  <c r="N88"/>
  <c r="N87"/>
  <c r="K87"/>
  <c r="N86"/>
  <c r="N85"/>
  <c r="N84"/>
  <c r="N83"/>
  <c r="N82"/>
  <c r="N81"/>
  <c r="N80"/>
  <c r="N79"/>
  <c r="N78"/>
  <c r="N77"/>
  <c r="N76"/>
  <c r="N75"/>
  <c r="N74" s="1"/>
  <c r="M74"/>
  <c r="L74"/>
  <c r="K74"/>
  <c r="J74"/>
  <c r="I74"/>
  <c r="H74"/>
  <c r="G74"/>
  <c r="F74"/>
  <c r="E74"/>
  <c r="D74"/>
  <c r="C74"/>
  <c r="N73"/>
  <c r="N72"/>
  <c r="N71"/>
  <c r="N70"/>
  <c r="N69"/>
  <c r="N68"/>
  <c r="N67"/>
  <c r="N66"/>
  <c r="N65"/>
  <c r="N64"/>
  <c r="N63"/>
  <c r="N62"/>
  <c r="N61"/>
  <c r="K61"/>
  <c r="N60"/>
  <c r="N59"/>
  <c r="N58"/>
  <c r="N57"/>
  <c r="N56"/>
  <c r="N55"/>
  <c r="N54"/>
  <c r="N53"/>
  <c r="N52"/>
  <c r="N51"/>
  <c r="N50"/>
  <c r="N49"/>
  <c r="N48"/>
  <c r="N47"/>
  <c r="N46"/>
  <c r="N45"/>
  <c r="N44"/>
  <c r="C44"/>
  <c r="N43"/>
  <c r="N42"/>
  <c r="N41"/>
  <c r="N40"/>
  <c r="N39"/>
  <c r="M39"/>
  <c r="L39"/>
  <c r="K39"/>
  <c r="J39"/>
  <c r="I39"/>
  <c r="H39"/>
  <c r="G39"/>
  <c r="F39"/>
  <c r="E39"/>
  <c r="D39"/>
  <c r="C39"/>
  <c r="N38"/>
  <c r="N37"/>
  <c r="N36"/>
  <c r="N35"/>
  <c r="E35"/>
  <c r="N34"/>
  <c r="N33"/>
  <c r="N32" s="1"/>
  <c r="M32"/>
  <c r="L32"/>
  <c r="K32"/>
  <c r="J32"/>
  <c r="I32"/>
  <c r="H32"/>
  <c r="G32"/>
  <c r="F32"/>
  <c r="E32"/>
  <c r="D32"/>
  <c r="C32"/>
  <c r="N31"/>
  <c r="N30"/>
  <c r="N29" s="1"/>
  <c r="M29"/>
  <c r="L29"/>
  <c r="K29"/>
  <c r="J29"/>
  <c r="I29"/>
  <c r="H29"/>
  <c r="G29"/>
  <c r="F29"/>
  <c r="E29"/>
  <c r="D29"/>
  <c r="C29"/>
  <c r="N28"/>
  <c r="N27"/>
  <c r="N26"/>
  <c r="N25"/>
  <c r="M25"/>
  <c r="L25"/>
  <c r="K25"/>
  <c r="J25"/>
  <c r="I25"/>
  <c r="H25"/>
  <c r="G25"/>
  <c r="F25"/>
  <c r="E25"/>
  <c r="D25"/>
  <c r="C25"/>
  <c r="N24"/>
  <c r="N23"/>
  <c r="N22"/>
  <c r="N21"/>
  <c r="M21"/>
  <c r="L21"/>
  <c r="K21"/>
  <c r="J21"/>
  <c r="I21"/>
  <c r="H21"/>
  <c r="G21"/>
  <c r="F21"/>
  <c r="E21"/>
  <c r="D21"/>
  <c r="C21"/>
  <c r="N20"/>
  <c r="N19" s="1"/>
  <c r="M19"/>
  <c r="L19"/>
  <c r="K19"/>
  <c r="J19"/>
  <c r="I19"/>
  <c r="H19"/>
  <c r="G19"/>
  <c r="F19"/>
  <c r="E19"/>
  <c r="D19"/>
  <c r="C19"/>
  <c r="N18"/>
  <c r="N17"/>
  <c r="M17"/>
  <c r="L17"/>
  <c r="K17"/>
  <c r="J17"/>
  <c r="I17"/>
  <c r="H17"/>
  <c r="G17"/>
  <c r="F17"/>
  <c r="E17"/>
  <c r="D17"/>
  <c r="C17"/>
  <c r="N16"/>
  <c r="M15"/>
  <c r="L15"/>
  <c r="K15"/>
  <c r="J15"/>
  <c r="I15"/>
  <c r="H15"/>
  <c r="G15"/>
  <c r="F15"/>
  <c r="E15"/>
  <c r="D15"/>
  <c r="N15" s="1"/>
  <c r="C15"/>
  <c r="N14"/>
  <c r="N13"/>
  <c r="N12"/>
  <c r="N11"/>
  <c r="M11"/>
  <c r="L11"/>
  <c r="K11"/>
  <c r="J11"/>
  <c r="I11"/>
  <c r="H11"/>
  <c r="G11"/>
  <c r="F11"/>
  <c r="E11"/>
  <c r="D11"/>
  <c r="C11"/>
  <c r="N10"/>
  <c r="N9"/>
  <c r="N8"/>
  <c r="N7" s="1"/>
  <c r="N6" s="1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K4"/>
  <c r="I4"/>
  <c r="G4"/>
  <c r="E4"/>
  <c r="C4"/>
</calcChain>
</file>

<file path=xl/sharedStrings.xml><?xml version="1.0" encoding="utf-8"?>
<sst xmlns="http://schemas.openxmlformats.org/spreadsheetml/2006/main" count="174" uniqueCount="173">
  <si>
    <t>Расшифровка к отчету об исполнении средств, выделяемых из бюджета субьекта и местного бюджета</t>
  </si>
  <si>
    <t>МБОУ Зеленовская СОШ</t>
  </si>
  <si>
    <t>на 01.01.2021 г</t>
  </si>
  <si>
    <t>План обл. бюджет</t>
  </si>
  <si>
    <t>Областной бюджет</t>
  </si>
  <si>
    <t>План местн. бюджет</t>
  </si>
  <si>
    <t>Местный бюджет</t>
  </si>
  <si>
    <t>План обл. бюджет 612</t>
  </si>
  <si>
    <t>Областной бюджет 612</t>
  </si>
  <si>
    <t>План фед. Бюджет 612</t>
  </si>
  <si>
    <t>Федеральный 612</t>
  </si>
  <si>
    <t>план Местный 612</t>
  </si>
  <si>
    <t>Местный 612</t>
  </si>
  <si>
    <t>Внебюджет</t>
  </si>
  <si>
    <t>Итого расход</t>
  </si>
  <si>
    <t>Всего расходы</t>
  </si>
  <si>
    <t>Всего код 211</t>
  </si>
  <si>
    <t>заработная плата 611</t>
  </si>
  <si>
    <t>зарплата пищеблок 612</t>
  </si>
  <si>
    <t>зарплата федеральный бюджет кл.рук. 612</t>
  </si>
  <si>
    <t>Всего код 212</t>
  </si>
  <si>
    <t>возмещение обучение</t>
  </si>
  <si>
    <t>пособие до 3-х лет</t>
  </si>
  <si>
    <t>возмещение медосмотра</t>
  </si>
  <si>
    <t>Всего код 266</t>
  </si>
  <si>
    <t>социальные пособия и компенсации</t>
  </si>
  <si>
    <t>Всего код 262</t>
  </si>
  <si>
    <t>Пособия по социальной помощи населению в денежной форме</t>
  </si>
  <si>
    <t>Всего код 263</t>
  </si>
  <si>
    <t>Пособия по социальной помощи населению в натуральной форме</t>
  </si>
  <si>
    <t>Всего код 213</t>
  </si>
  <si>
    <t>начисления на заработную плату 611</t>
  </si>
  <si>
    <t>начисления на зарплату пищеблока 612</t>
  </si>
  <si>
    <t>начисление на заработную плату федеральный бюджет кл.рук. 612</t>
  </si>
  <si>
    <t>Всего код 221</t>
  </si>
  <si>
    <t>услуги связи</t>
  </si>
  <si>
    <t>услуги связи (ГЛОНАС)</t>
  </si>
  <si>
    <t>интернет</t>
  </si>
  <si>
    <t>Всего код 222</t>
  </si>
  <si>
    <t>командировочные (проезд)</t>
  </si>
  <si>
    <t>Другие транспортные расходы (вывоз ЖБО)</t>
  </si>
  <si>
    <t>Всего код 223</t>
  </si>
  <si>
    <t xml:space="preserve">газ </t>
  </si>
  <si>
    <t>тепло</t>
  </si>
  <si>
    <t>электроэнергия</t>
  </si>
  <si>
    <t>вода</t>
  </si>
  <si>
    <t>вывоз ТБО</t>
  </si>
  <si>
    <t>вывоз ЖБО</t>
  </si>
  <si>
    <t>Всего код 225</t>
  </si>
  <si>
    <t>Обслуживание АПС</t>
  </si>
  <si>
    <t>Обслуживание тревожной кнопки</t>
  </si>
  <si>
    <t>Обслуживание  кнопки экстренного вызова</t>
  </si>
  <si>
    <t>ремонт компьютерной техники</t>
  </si>
  <si>
    <t>заправка катриджей</t>
  </si>
  <si>
    <t xml:space="preserve">Дератизация, дезинфекция, противоклещевая обработка </t>
  </si>
  <si>
    <t>Замеры сопротивления эл.оборудования</t>
  </si>
  <si>
    <t xml:space="preserve">Ремонт оборудования </t>
  </si>
  <si>
    <t>Техническое обслуживание эл. оборудования</t>
  </si>
  <si>
    <t>Ремонт пожарной сигнализации</t>
  </si>
  <si>
    <t>Строительно-монтажные работы</t>
  </si>
  <si>
    <t>Тех. осмотр автотранспорта</t>
  </si>
  <si>
    <t>Ремонт автомобиля</t>
  </si>
  <si>
    <t>Обслуживание узла теплоучета</t>
  </si>
  <si>
    <t>ТО1, ТО2</t>
  </si>
  <si>
    <t>Технихническое обслуживание газового оборудования (котлов, дымоходов) и газопроводов</t>
  </si>
  <si>
    <t>Обслуживание системы видеонаблюдения</t>
  </si>
  <si>
    <t>Калибровка тахографа</t>
  </si>
  <si>
    <t>Замена и техническое обслуживание электропроводки (в т.ч. Подключение к электросетям), энергообследование зданий</t>
  </si>
  <si>
    <t>Инвентаризация БТИ</t>
  </si>
  <si>
    <t>Огнезащитная пропитка</t>
  </si>
  <si>
    <t>Текущий ремонт</t>
  </si>
  <si>
    <t>ТО оборудования</t>
  </si>
  <si>
    <t>поверка мед.оборудования</t>
  </si>
  <si>
    <t>противопожарные мероприятия</t>
  </si>
  <si>
    <t>Обследование тех. сост. объекта</t>
  </si>
  <si>
    <t>Ремонт системы отопления</t>
  </si>
  <si>
    <t xml:space="preserve">Ремонт системы водоснабжения </t>
  </si>
  <si>
    <t>Установка эл. Счетчика</t>
  </si>
  <si>
    <t>Ремонт канализации</t>
  </si>
  <si>
    <t>обрезка деревьев</t>
  </si>
  <si>
    <t xml:space="preserve">бактериологическое исследование </t>
  </si>
  <si>
    <t xml:space="preserve">утилизация </t>
  </si>
  <si>
    <t>ремонт окон</t>
  </si>
  <si>
    <t>Всего код 226</t>
  </si>
  <si>
    <t>Услуги по медосмотру</t>
  </si>
  <si>
    <t>Медосмотр пищеблок</t>
  </si>
  <si>
    <t>Предрейсовый медосмотр</t>
  </si>
  <si>
    <t>Орг. взносы</t>
  </si>
  <si>
    <t>Проведение инженерного и тех. обслед. Конструкций</t>
  </si>
  <si>
    <t>командировочные (проживание)</t>
  </si>
  <si>
    <t>Сопровождение и обслуживание программ 1С, консультант, Гарант и т.п.</t>
  </si>
  <si>
    <t>Приобретение лицензионного програмного обеспечения</t>
  </si>
  <si>
    <t>подписка на периодические издания</t>
  </si>
  <si>
    <t>Разработка планов</t>
  </si>
  <si>
    <t>Мнемосхема</t>
  </si>
  <si>
    <t>Изготовление печати, штампа</t>
  </si>
  <si>
    <t>Обучение и повышение кваллификации сотрудников</t>
  </si>
  <si>
    <t>Аттестация рабочих мест</t>
  </si>
  <si>
    <t>Организация мероприятий</t>
  </si>
  <si>
    <t>Оценка условий труда</t>
  </si>
  <si>
    <t>Услуги БТИ и Юстиции</t>
  </si>
  <si>
    <t>монтаж оборудования</t>
  </si>
  <si>
    <t>проведение тех.инвентаризации</t>
  </si>
  <si>
    <t>тестирование</t>
  </si>
  <si>
    <t>Услуги по охране помещений</t>
  </si>
  <si>
    <t>карта к тафографу, ремонт</t>
  </si>
  <si>
    <t>военнополевые сборы</t>
  </si>
  <si>
    <t>Экспертиза ПДС</t>
  </si>
  <si>
    <t>Разработка документации</t>
  </si>
  <si>
    <t>Монтаж системы видеонаблюдения</t>
  </si>
  <si>
    <t>Работы по установке УУТЭ</t>
  </si>
  <si>
    <t>Монтаж окон</t>
  </si>
  <si>
    <t>Услуги по ведению бухгалтерской отчетности</t>
  </si>
  <si>
    <t>нотариальные услуги</t>
  </si>
  <si>
    <t>Услуги охраны</t>
  </si>
  <si>
    <t>участие в конкурсе</t>
  </si>
  <si>
    <t>тех.надзор</t>
  </si>
  <si>
    <t>техобслуживание газового/теплового оборудования</t>
  </si>
  <si>
    <t>бактериологическое исследование воды</t>
  </si>
  <si>
    <t>установка домофона</t>
  </si>
  <si>
    <t>экспертиза оборудования</t>
  </si>
  <si>
    <t>электронная школа</t>
  </si>
  <si>
    <t>Разработка паспорта отходов</t>
  </si>
  <si>
    <t>технологич.присоед. к электросети</t>
  </si>
  <si>
    <t>Инвентаризация источников отходов</t>
  </si>
  <si>
    <t>Всего код 227</t>
  </si>
  <si>
    <t>Страхование сотрудников</t>
  </si>
  <si>
    <t>Страхование детей на подвозе (соц. поддержка)</t>
  </si>
  <si>
    <t>Страхование автотранспорта</t>
  </si>
  <si>
    <t>Страхование здания</t>
  </si>
  <si>
    <t>Всего код 290</t>
  </si>
  <si>
    <t>транспортный налог</t>
  </si>
  <si>
    <t>налог на имущество</t>
  </si>
  <si>
    <t>земельный налог</t>
  </si>
  <si>
    <t>госпошлина</t>
  </si>
  <si>
    <t>Уплата пеней и штрафов</t>
  </si>
  <si>
    <t>проведение мероприятий (в т.ч. приобретение наградного материала)</t>
  </si>
  <si>
    <t>налоги (экология)</t>
  </si>
  <si>
    <t>юстиция</t>
  </si>
  <si>
    <t>Всего код 310</t>
  </si>
  <si>
    <t>приобретение оборудования</t>
  </si>
  <si>
    <t>приобретение учебников</t>
  </si>
  <si>
    <t>наглядные пособия</t>
  </si>
  <si>
    <t>приобретение мебели</t>
  </si>
  <si>
    <t>оборудование пункта ГИА</t>
  </si>
  <si>
    <t>Приобретение автобуса</t>
  </si>
  <si>
    <t>Спорт.инвентарь и оборуд.</t>
  </si>
  <si>
    <t>Приобретение огнетушителей</t>
  </si>
  <si>
    <t>Всего код 340</t>
  </si>
  <si>
    <t>Питание ДОУ</t>
  </si>
  <si>
    <t>Питание Школы</t>
  </si>
  <si>
    <t>Посуда</t>
  </si>
  <si>
    <t xml:space="preserve">Медикаменты </t>
  </si>
  <si>
    <t>Хозяйственные раходы</t>
  </si>
  <si>
    <t>Приобретение материалов и канцтоваров</t>
  </si>
  <si>
    <t>Строительные материалы</t>
  </si>
  <si>
    <t>Расходные материалы к оргтехнике</t>
  </si>
  <si>
    <t>ГСМ</t>
  </si>
  <si>
    <t xml:space="preserve">Приобретение запчастей </t>
  </si>
  <si>
    <t>питание детей в трудовом лагере</t>
  </si>
  <si>
    <t>Приобретение молочных продуктов</t>
  </si>
  <si>
    <t>Приобретение угля</t>
  </si>
  <si>
    <t>Оздоровление детей в каникулярное время</t>
  </si>
  <si>
    <t>Приобретение мягкого инвентаря</t>
  </si>
  <si>
    <t>вода бутылированная</t>
  </si>
  <si>
    <t>карточка водителя</t>
  </si>
  <si>
    <t>знаки</t>
  </si>
  <si>
    <t>тахограф</t>
  </si>
  <si>
    <t>Аттестаты</t>
  </si>
  <si>
    <t>Приобретение игрушек</t>
  </si>
  <si>
    <t>дверь металлическая</t>
  </si>
  <si>
    <t>приобретение картриджа</t>
  </si>
  <si>
    <t>приобретение дров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</si>
</sst>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3" borderId="0" xfId="0" applyNumberForma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6" borderId="3" xfId="0" applyNumberFormat="1" applyFont="1" applyFill="1" applyBorder="1" applyAlignment="1">
      <alignment wrapText="1"/>
    </xf>
    <xf numFmtId="4" fontId="4" fillId="7" borderId="7" xfId="0" applyNumberFormat="1" applyFont="1" applyFill="1" applyBorder="1" applyAlignment="1">
      <alignment wrapText="1"/>
    </xf>
    <xf numFmtId="4" fontId="5" fillId="0" borderId="8" xfId="0" applyNumberFormat="1" applyFont="1" applyBorder="1" applyAlignment="1">
      <alignment horizontal="right" vertical="top" wrapText="1"/>
    </xf>
    <xf numFmtId="4" fontId="5" fillId="0" borderId="9" xfId="0" applyNumberFormat="1" applyFont="1" applyBorder="1" applyAlignment="1">
      <alignment horizontal="right" vertical="top" wrapText="1"/>
    </xf>
    <xf numFmtId="4" fontId="5" fillId="7" borderId="10" xfId="0" applyNumberFormat="1" applyFont="1" applyFill="1" applyBorder="1" applyAlignment="1" applyProtection="1">
      <alignment horizontal="right" vertical="top" wrapText="1"/>
    </xf>
    <xf numFmtId="4" fontId="5" fillId="0" borderId="11" xfId="0" applyNumberFormat="1" applyFont="1" applyFill="1" applyBorder="1" applyAlignment="1" applyProtection="1">
      <alignment horizontal="right" vertical="top" wrapText="1"/>
    </xf>
    <xf numFmtId="4" fontId="5" fillId="8" borderId="12" xfId="0" applyNumberFormat="1" applyFont="1" applyFill="1" applyBorder="1" applyAlignment="1" applyProtection="1">
      <alignment horizontal="right" vertical="top" wrapText="1"/>
    </xf>
    <xf numFmtId="4" fontId="5" fillId="0" borderId="12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4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8" borderId="7" xfId="0" applyNumberFormat="1" applyFont="1" applyFill="1" applyBorder="1" applyAlignment="1">
      <alignment wrapText="1"/>
    </xf>
    <xf numFmtId="4" fontId="4" fillId="7" borderId="13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4" fontId="4" fillId="8" borderId="13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 horizontal="right" vertical="top" wrapText="1"/>
    </xf>
    <xf numFmtId="4" fontId="2" fillId="5" borderId="3" xfId="0" applyNumberFormat="1" applyFont="1" applyFill="1" applyBorder="1" applyAlignment="1">
      <alignment wrapText="1"/>
    </xf>
    <xf numFmtId="4" fontId="3" fillId="5" borderId="10" xfId="0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8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1" applyNumberFormat="1" applyFont="1" applyFill="1" applyBorder="1" applyAlignment="1" applyProtection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right" vertical="top" wrapText="1"/>
    </xf>
    <xf numFmtId="4" fontId="5" fillId="8" borderId="10" xfId="0" applyNumberFormat="1" applyFont="1" applyFill="1" applyBorder="1" applyAlignment="1" applyProtection="1">
      <alignment horizontal="right" vertical="top" wrapText="1"/>
    </xf>
    <xf numFmtId="4" fontId="6" fillId="0" borderId="10" xfId="1" applyNumberFormat="1" applyFont="1" applyBorder="1" applyAlignment="1">
      <alignment horizontal="right" vertical="top" wrapText="1"/>
    </xf>
    <xf numFmtId="4" fontId="2" fillId="5" borderId="14" xfId="0" applyNumberFormat="1" applyFont="1" applyFill="1" applyBorder="1" applyAlignment="1">
      <alignment wrapText="1"/>
    </xf>
    <xf numFmtId="4" fontId="5" fillId="0" borderId="8" xfId="1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4" fillId="7" borderId="14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4" fillId="7" borderId="16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8" borderId="14" xfId="0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>
      <alignment wrapText="1"/>
    </xf>
    <xf numFmtId="4" fontId="5" fillId="0" borderId="18" xfId="0" applyNumberFormat="1" applyFont="1" applyFill="1" applyBorder="1" applyAlignment="1" applyProtection="1">
      <alignment horizontal="right" vertical="top" wrapText="1"/>
    </xf>
    <xf numFmtId="4" fontId="5" fillId="8" borderId="18" xfId="0" applyNumberFormat="1" applyFont="1" applyFill="1" applyBorder="1" applyAlignment="1" applyProtection="1">
      <alignment horizontal="right" vertical="top" wrapText="1"/>
    </xf>
    <xf numFmtId="4" fontId="5" fillId="0" borderId="8" xfId="0" applyNumberFormat="1" applyFont="1" applyFill="1" applyBorder="1" applyAlignment="1" applyProtection="1">
      <alignment horizontal="right" vertical="top" wrapText="1"/>
    </xf>
    <xf numFmtId="4" fontId="2" fillId="5" borderId="19" xfId="0" applyNumberFormat="1" applyFont="1" applyFill="1" applyBorder="1" applyAlignment="1">
      <alignment wrapText="1"/>
    </xf>
    <xf numFmtId="4" fontId="5" fillId="8" borderId="7" xfId="0" applyNumberFormat="1" applyFont="1" applyFill="1" applyBorder="1" applyAlignment="1" applyProtection="1">
      <alignment horizontal="right" vertical="top" wrapText="1"/>
    </xf>
    <xf numFmtId="4" fontId="5" fillId="0" borderId="7" xfId="0" applyNumberFormat="1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>
      <alignment wrapText="1"/>
    </xf>
    <xf numFmtId="4" fontId="4" fillId="7" borderId="20" xfId="0" applyNumberFormat="1" applyFont="1" applyFill="1" applyBorder="1" applyAlignment="1">
      <alignment wrapText="1"/>
    </xf>
    <xf numFmtId="4" fontId="4" fillId="0" borderId="20" xfId="0" applyNumberFormat="1" applyFont="1" applyFill="1" applyBorder="1" applyAlignment="1">
      <alignment wrapText="1"/>
    </xf>
    <xf numFmtId="4" fontId="4" fillId="8" borderId="20" xfId="0" applyNumberFormat="1" applyFont="1" applyFill="1" applyBorder="1" applyAlignment="1">
      <alignment wrapText="1"/>
    </xf>
    <xf numFmtId="4" fontId="4" fillId="7" borderId="12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4" fillId="8" borderId="12" xfId="0" applyNumberFormat="1" applyFont="1" applyFill="1" applyBorder="1" applyAlignment="1">
      <alignment wrapText="1"/>
    </xf>
    <xf numFmtId="4" fontId="3" fillId="5" borderId="21" xfId="0" applyNumberFormat="1" applyFont="1" applyFill="1" applyBorder="1" applyAlignment="1">
      <alignment wrapText="1"/>
    </xf>
    <xf numFmtId="4" fontId="3" fillId="5" borderId="3" xfId="0" applyNumberFormat="1" applyFont="1" applyFill="1" applyBorder="1" applyAlignment="1">
      <alignment wrapText="1"/>
    </xf>
    <xf numFmtId="4" fontId="3" fillId="5" borderId="5" xfId="0" applyNumberFormat="1" applyFont="1" applyFill="1" applyBorder="1" applyAlignment="1">
      <alignment wrapText="1"/>
    </xf>
    <xf numFmtId="4" fontId="5" fillId="0" borderId="22" xfId="0" applyNumberFormat="1" applyFont="1" applyFill="1" applyBorder="1" applyAlignment="1" applyProtection="1">
      <alignment horizontal="right" vertical="top" wrapText="1"/>
    </xf>
    <xf numFmtId="4" fontId="5" fillId="8" borderId="22" xfId="0" applyNumberFormat="1" applyFont="1" applyFill="1" applyBorder="1" applyAlignment="1" applyProtection="1">
      <alignment horizontal="right" vertical="top" wrapText="1"/>
    </xf>
    <xf numFmtId="4" fontId="4" fillId="0" borderId="7" xfId="0" applyNumberFormat="1" applyFont="1" applyBorder="1" applyAlignment="1"/>
    <xf numFmtId="0" fontId="0" fillId="0" borderId="0" xfId="0" applyFill="1" applyBorder="1" applyAlignment="1">
      <alignment wrapText="1"/>
    </xf>
    <xf numFmtId="4" fontId="5" fillId="8" borderId="23" xfId="0" applyNumberFormat="1" applyFont="1" applyFill="1" applyBorder="1" applyAlignment="1" applyProtection="1">
      <alignment horizontal="right" vertical="top" wrapText="1"/>
    </xf>
    <xf numFmtId="0" fontId="4" fillId="7" borderId="7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0" fontId="4" fillId="8" borderId="7" xfId="0" applyNumberFormat="1" applyFont="1" applyFill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4" fontId="5" fillId="0" borderId="8" xfId="1" applyNumberFormat="1" applyFont="1" applyBorder="1" applyAlignment="1">
      <alignment horizontal="right" vertical="top" wrapText="1"/>
    </xf>
    <xf numFmtId="4" fontId="2" fillId="5" borderId="5" xfId="0" applyNumberFormat="1" applyFont="1" applyFill="1" applyBorder="1" applyAlignment="1">
      <alignment wrapText="1"/>
    </xf>
    <xf numFmtId="4" fontId="5" fillId="8" borderId="2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4" fontId="5" fillId="8" borderId="0" xfId="0" applyNumberFormat="1" applyFont="1" applyFill="1" applyBorder="1" applyAlignment="1" applyProtection="1">
      <alignment horizontal="right" vertical="top" wrapText="1"/>
    </xf>
    <xf numFmtId="0" fontId="2" fillId="5" borderId="6" xfId="0" applyFont="1" applyFill="1" applyBorder="1" applyAlignment="1">
      <alignment wrapText="1"/>
    </xf>
    <xf numFmtId="4" fontId="2" fillId="5" borderId="24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2" fontId="5" fillId="0" borderId="8" xfId="0" applyNumberFormat="1" applyFont="1" applyBorder="1" applyAlignment="1">
      <alignment horizontal="right" vertical="top" wrapText="1"/>
    </xf>
    <xf numFmtId="2" fontId="5" fillId="7" borderId="10" xfId="0" applyNumberFormat="1" applyFont="1" applyFill="1" applyBorder="1" applyAlignment="1" applyProtection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</xf>
    <xf numFmtId="2" fontId="5" fillId="8" borderId="10" xfId="0" applyNumberFormat="1" applyFont="1" applyFill="1" applyBorder="1" applyAlignment="1" applyProtection="1">
      <alignment horizontal="right" vertical="top" wrapText="1"/>
    </xf>
    <xf numFmtId="4" fontId="4" fillId="7" borderId="23" xfId="0" applyNumberFormat="1" applyFont="1" applyFill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8" borderId="10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3" fillId="5" borderId="2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4" fontId="2" fillId="4" borderId="2" xfId="0" applyNumberFormat="1" applyFont="1" applyFill="1" applyBorder="1" applyAlignment="1">
      <alignment wrapText="1"/>
    </xf>
    <xf numFmtId="4" fontId="3" fillId="6" borderId="2" xfId="0" applyNumberFormat="1" applyFont="1" applyFill="1" applyBorder="1" applyAlignment="1">
      <alignment wrapText="1"/>
    </xf>
    <xf numFmtId="4" fontId="4" fillId="7" borderId="28" xfId="0" applyNumberFormat="1" applyFont="1" applyFill="1" applyBorder="1" applyAlignment="1">
      <alignment wrapText="1"/>
    </xf>
    <xf numFmtId="4" fontId="2" fillId="5" borderId="2" xfId="0" applyNumberFormat="1" applyFont="1" applyFill="1" applyBorder="1" applyAlignment="1">
      <alignment wrapText="1"/>
    </xf>
    <xf numFmtId="4" fontId="3" fillId="5" borderId="22" xfId="0" applyNumberFormat="1" applyFont="1" applyFill="1" applyBorder="1" applyAlignment="1">
      <alignment wrapText="1"/>
    </xf>
    <xf numFmtId="4" fontId="4" fillId="7" borderId="22" xfId="0" applyNumberFormat="1" applyFont="1" applyFill="1" applyBorder="1" applyAlignment="1">
      <alignment wrapText="1"/>
    </xf>
    <xf numFmtId="4" fontId="2" fillId="5" borderId="22" xfId="0" applyNumberFormat="1" applyFont="1" applyFill="1" applyBorder="1" applyAlignment="1">
      <alignment wrapText="1"/>
    </xf>
    <xf numFmtId="4" fontId="2" fillId="5" borderId="25" xfId="0" applyNumberFormat="1" applyFont="1" applyFill="1" applyBorder="1" applyAlignment="1">
      <alignment wrapText="1"/>
    </xf>
    <xf numFmtId="4" fontId="4" fillId="7" borderId="25" xfId="0" applyNumberFormat="1" applyFont="1" applyFill="1" applyBorder="1" applyAlignment="1">
      <alignment wrapText="1"/>
    </xf>
    <xf numFmtId="4" fontId="4" fillId="7" borderId="0" xfId="0" applyNumberFormat="1" applyFont="1" applyFill="1" applyBorder="1" applyAlignment="1">
      <alignment wrapText="1"/>
    </xf>
    <xf numFmtId="4" fontId="4" fillId="7" borderId="18" xfId="0" applyNumberFormat="1" applyFont="1" applyFill="1" applyBorder="1" applyAlignment="1">
      <alignment wrapText="1"/>
    </xf>
    <xf numFmtId="4" fontId="3" fillId="5" borderId="29" xfId="0" applyNumberFormat="1" applyFont="1" applyFill="1" applyBorder="1" applyAlignment="1">
      <alignment wrapText="1"/>
    </xf>
    <xf numFmtId="4" fontId="3" fillId="5" borderId="2" xfId="0" applyNumberFormat="1" applyFont="1" applyFill="1" applyBorder="1" applyAlignment="1">
      <alignment wrapText="1"/>
    </xf>
    <xf numFmtId="4" fontId="2" fillId="5" borderId="3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</cellXfs>
  <cellStyles count="4">
    <cellStyle name="Excel Built-in Normal" xfId="2"/>
    <cellStyle name="Обычный" xfId="0" builtinId="0"/>
    <cellStyle name="Обычный 2" xfId="3"/>
    <cellStyle name="Обычный_Зел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64"/>
  <sheetViews>
    <sheetView tabSelected="1" zoomScale="82" zoomScaleNormal="80" workbookViewId="0">
      <selection activeCell="S12" sqref="S12"/>
    </sheetView>
  </sheetViews>
  <sheetFormatPr defaultRowHeight="15"/>
  <cols>
    <col min="1" max="1" width="43.140625" style="1" customWidth="1"/>
    <col min="2" max="2" width="19.42578125" style="1" customWidth="1"/>
    <col min="3" max="4" width="16.7109375" style="1" hidden="1" customWidth="1"/>
    <col min="5" max="5" width="15.42578125" style="1" hidden="1" customWidth="1"/>
    <col min="6" max="12" width="17.7109375" style="1" hidden="1" customWidth="1"/>
    <col min="13" max="13" width="14.28515625" style="1" hidden="1" customWidth="1"/>
    <col min="14" max="14" width="15.42578125" style="1" hidden="1" customWidth="1"/>
    <col min="15" max="15" width="9.7109375" style="1" bestFit="1" customWidth="1"/>
    <col min="16" max="257" width="9.140625" style="1"/>
    <col min="258" max="258" width="43.140625" style="1" customWidth="1"/>
    <col min="259" max="260" width="16.7109375" style="1" customWidth="1"/>
    <col min="261" max="261" width="15.42578125" style="1" customWidth="1"/>
    <col min="262" max="268" width="17.7109375" style="1" customWidth="1"/>
    <col min="269" max="269" width="14.28515625" style="1" customWidth="1"/>
    <col min="270" max="270" width="15.42578125" style="1" customWidth="1"/>
    <col min="271" max="271" width="9.7109375" style="1" bestFit="1" customWidth="1"/>
    <col min="272" max="513" width="9.140625" style="1"/>
    <col min="514" max="514" width="43.140625" style="1" customWidth="1"/>
    <col min="515" max="516" width="16.7109375" style="1" customWidth="1"/>
    <col min="517" max="517" width="15.42578125" style="1" customWidth="1"/>
    <col min="518" max="524" width="17.7109375" style="1" customWidth="1"/>
    <col min="525" max="525" width="14.28515625" style="1" customWidth="1"/>
    <col min="526" max="526" width="15.42578125" style="1" customWidth="1"/>
    <col min="527" max="527" width="9.7109375" style="1" bestFit="1" customWidth="1"/>
    <col min="528" max="769" width="9.140625" style="1"/>
    <col min="770" max="770" width="43.140625" style="1" customWidth="1"/>
    <col min="771" max="772" width="16.7109375" style="1" customWidth="1"/>
    <col min="773" max="773" width="15.42578125" style="1" customWidth="1"/>
    <col min="774" max="780" width="17.7109375" style="1" customWidth="1"/>
    <col min="781" max="781" width="14.28515625" style="1" customWidth="1"/>
    <col min="782" max="782" width="15.42578125" style="1" customWidth="1"/>
    <col min="783" max="783" width="9.7109375" style="1" bestFit="1" customWidth="1"/>
    <col min="784" max="1025" width="9.140625" style="1"/>
    <col min="1026" max="1026" width="43.140625" style="1" customWidth="1"/>
    <col min="1027" max="1028" width="16.7109375" style="1" customWidth="1"/>
    <col min="1029" max="1029" width="15.42578125" style="1" customWidth="1"/>
    <col min="1030" max="1036" width="17.7109375" style="1" customWidth="1"/>
    <col min="1037" max="1037" width="14.28515625" style="1" customWidth="1"/>
    <col min="1038" max="1038" width="15.42578125" style="1" customWidth="1"/>
    <col min="1039" max="1039" width="9.7109375" style="1" bestFit="1" customWidth="1"/>
    <col min="1040" max="1281" width="9.140625" style="1"/>
    <col min="1282" max="1282" width="43.140625" style="1" customWidth="1"/>
    <col min="1283" max="1284" width="16.7109375" style="1" customWidth="1"/>
    <col min="1285" max="1285" width="15.42578125" style="1" customWidth="1"/>
    <col min="1286" max="1292" width="17.7109375" style="1" customWidth="1"/>
    <col min="1293" max="1293" width="14.28515625" style="1" customWidth="1"/>
    <col min="1294" max="1294" width="15.42578125" style="1" customWidth="1"/>
    <col min="1295" max="1295" width="9.7109375" style="1" bestFit="1" customWidth="1"/>
    <col min="1296" max="1537" width="9.140625" style="1"/>
    <col min="1538" max="1538" width="43.140625" style="1" customWidth="1"/>
    <col min="1539" max="1540" width="16.7109375" style="1" customWidth="1"/>
    <col min="1541" max="1541" width="15.42578125" style="1" customWidth="1"/>
    <col min="1542" max="1548" width="17.7109375" style="1" customWidth="1"/>
    <col min="1549" max="1549" width="14.28515625" style="1" customWidth="1"/>
    <col min="1550" max="1550" width="15.42578125" style="1" customWidth="1"/>
    <col min="1551" max="1551" width="9.7109375" style="1" bestFit="1" customWidth="1"/>
    <col min="1552" max="1793" width="9.140625" style="1"/>
    <col min="1794" max="1794" width="43.140625" style="1" customWidth="1"/>
    <col min="1795" max="1796" width="16.7109375" style="1" customWidth="1"/>
    <col min="1797" max="1797" width="15.42578125" style="1" customWidth="1"/>
    <col min="1798" max="1804" width="17.7109375" style="1" customWidth="1"/>
    <col min="1805" max="1805" width="14.28515625" style="1" customWidth="1"/>
    <col min="1806" max="1806" width="15.42578125" style="1" customWidth="1"/>
    <col min="1807" max="1807" width="9.7109375" style="1" bestFit="1" customWidth="1"/>
    <col min="1808" max="2049" width="9.140625" style="1"/>
    <col min="2050" max="2050" width="43.140625" style="1" customWidth="1"/>
    <col min="2051" max="2052" width="16.7109375" style="1" customWidth="1"/>
    <col min="2053" max="2053" width="15.42578125" style="1" customWidth="1"/>
    <col min="2054" max="2060" width="17.7109375" style="1" customWidth="1"/>
    <col min="2061" max="2061" width="14.28515625" style="1" customWidth="1"/>
    <col min="2062" max="2062" width="15.42578125" style="1" customWidth="1"/>
    <col min="2063" max="2063" width="9.7109375" style="1" bestFit="1" customWidth="1"/>
    <col min="2064" max="2305" width="9.140625" style="1"/>
    <col min="2306" max="2306" width="43.140625" style="1" customWidth="1"/>
    <col min="2307" max="2308" width="16.7109375" style="1" customWidth="1"/>
    <col min="2309" max="2309" width="15.42578125" style="1" customWidth="1"/>
    <col min="2310" max="2316" width="17.7109375" style="1" customWidth="1"/>
    <col min="2317" max="2317" width="14.28515625" style="1" customWidth="1"/>
    <col min="2318" max="2318" width="15.42578125" style="1" customWidth="1"/>
    <col min="2319" max="2319" width="9.7109375" style="1" bestFit="1" customWidth="1"/>
    <col min="2320" max="2561" width="9.140625" style="1"/>
    <col min="2562" max="2562" width="43.140625" style="1" customWidth="1"/>
    <col min="2563" max="2564" width="16.7109375" style="1" customWidth="1"/>
    <col min="2565" max="2565" width="15.42578125" style="1" customWidth="1"/>
    <col min="2566" max="2572" width="17.7109375" style="1" customWidth="1"/>
    <col min="2573" max="2573" width="14.28515625" style="1" customWidth="1"/>
    <col min="2574" max="2574" width="15.42578125" style="1" customWidth="1"/>
    <col min="2575" max="2575" width="9.7109375" style="1" bestFit="1" customWidth="1"/>
    <col min="2576" max="2817" width="9.140625" style="1"/>
    <col min="2818" max="2818" width="43.140625" style="1" customWidth="1"/>
    <col min="2819" max="2820" width="16.7109375" style="1" customWidth="1"/>
    <col min="2821" max="2821" width="15.42578125" style="1" customWidth="1"/>
    <col min="2822" max="2828" width="17.7109375" style="1" customWidth="1"/>
    <col min="2829" max="2829" width="14.28515625" style="1" customWidth="1"/>
    <col min="2830" max="2830" width="15.42578125" style="1" customWidth="1"/>
    <col min="2831" max="2831" width="9.7109375" style="1" bestFit="1" customWidth="1"/>
    <col min="2832" max="3073" width="9.140625" style="1"/>
    <col min="3074" max="3074" width="43.140625" style="1" customWidth="1"/>
    <col min="3075" max="3076" width="16.7109375" style="1" customWidth="1"/>
    <col min="3077" max="3077" width="15.42578125" style="1" customWidth="1"/>
    <col min="3078" max="3084" width="17.7109375" style="1" customWidth="1"/>
    <col min="3085" max="3085" width="14.28515625" style="1" customWidth="1"/>
    <col min="3086" max="3086" width="15.42578125" style="1" customWidth="1"/>
    <col min="3087" max="3087" width="9.7109375" style="1" bestFit="1" customWidth="1"/>
    <col min="3088" max="3329" width="9.140625" style="1"/>
    <col min="3330" max="3330" width="43.140625" style="1" customWidth="1"/>
    <col min="3331" max="3332" width="16.7109375" style="1" customWidth="1"/>
    <col min="3333" max="3333" width="15.42578125" style="1" customWidth="1"/>
    <col min="3334" max="3340" width="17.7109375" style="1" customWidth="1"/>
    <col min="3341" max="3341" width="14.28515625" style="1" customWidth="1"/>
    <col min="3342" max="3342" width="15.42578125" style="1" customWidth="1"/>
    <col min="3343" max="3343" width="9.7109375" style="1" bestFit="1" customWidth="1"/>
    <col min="3344" max="3585" width="9.140625" style="1"/>
    <col min="3586" max="3586" width="43.140625" style="1" customWidth="1"/>
    <col min="3587" max="3588" width="16.7109375" style="1" customWidth="1"/>
    <col min="3589" max="3589" width="15.42578125" style="1" customWidth="1"/>
    <col min="3590" max="3596" width="17.7109375" style="1" customWidth="1"/>
    <col min="3597" max="3597" width="14.28515625" style="1" customWidth="1"/>
    <col min="3598" max="3598" width="15.42578125" style="1" customWidth="1"/>
    <col min="3599" max="3599" width="9.7109375" style="1" bestFit="1" customWidth="1"/>
    <col min="3600" max="3841" width="9.140625" style="1"/>
    <col min="3842" max="3842" width="43.140625" style="1" customWidth="1"/>
    <col min="3843" max="3844" width="16.7109375" style="1" customWidth="1"/>
    <col min="3845" max="3845" width="15.42578125" style="1" customWidth="1"/>
    <col min="3846" max="3852" width="17.7109375" style="1" customWidth="1"/>
    <col min="3853" max="3853" width="14.28515625" style="1" customWidth="1"/>
    <col min="3854" max="3854" width="15.42578125" style="1" customWidth="1"/>
    <col min="3855" max="3855" width="9.7109375" style="1" bestFit="1" customWidth="1"/>
    <col min="3856" max="4097" width="9.140625" style="1"/>
    <col min="4098" max="4098" width="43.140625" style="1" customWidth="1"/>
    <col min="4099" max="4100" width="16.7109375" style="1" customWidth="1"/>
    <col min="4101" max="4101" width="15.42578125" style="1" customWidth="1"/>
    <col min="4102" max="4108" width="17.7109375" style="1" customWidth="1"/>
    <col min="4109" max="4109" width="14.28515625" style="1" customWidth="1"/>
    <col min="4110" max="4110" width="15.42578125" style="1" customWidth="1"/>
    <col min="4111" max="4111" width="9.7109375" style="1" bestFit="1" customWidth="1"/>
    <col min="4112" max="4353" width="9.140625" style="1"/>
    <col min="4354" max="4354" width="43.140625" style="1" customWidth="1"/>
    <col min="4355" max="4356" width="16.7109375" style="1" customWidth="1"/>
    <col min="4357" max="4357" width="15.42578125" style="1" customWidth="1"/>
    <col min="4358" max="4364" width="17.7109375" style="1" customWidth="1"/>
    <col min="4365" max="4365" width="14.28515625" style="1" customWidth="1"/>
    <col min="4366" max="4366" width="15.42578125" style="1" customWidth="1"/>
    <col min="4367" max="4367" width="9.7109375" style="1" bestFit="1" customWidth="1"/>
    <col min="4368" max="4609" width="9.140625" style="1"/>
    <col min="4610" max="4610" width="43.140625" style="1" customWidth="1"/>
    <col min="4611" max="4612" width="16.7109375" style="1" customWidth="1"/>
    <col min="4613" max="4613" width="15.42578125" style="1" customWidth="1"/>
    <col min="4614" max="4620" width="17.7109375" style="1" customWidth="1"/>
    <col min="4621" max="4621" width="14.28515625" style="1" customWidth="1"/>
    <col min="4622" max="4622" width="15.42578125" style="1" customWidth="1"/>
    <col min="4623" max="4623" width="9.7109375" style="1" bestFit="1" customWidth="1"/>
    <col min="4624" max="4865" width="9.140625" style="1"/>
    <col min="4866" max="4866" width="43.140625" style="1" customWidth="1"/>
    <col min="4867" max="4868" width="16.7109375" style="1" customWidth="1"/>
    <col min="4869" max="4869" width="15.42578125" style="1" customWidth="1"/>
    <col min="4870" max="4876" width="17.7109375" style="1" customWidth="1"/>
    <col min="4877" max="4877" width="14.28515625" style="1" customWidth="1"/>
    <col min="4878" max="4878" width="15.42578125" style="1" customWidth="1"/>
    <col min="4879" max="4879" width="9.7109375" style="1" bestFit="1" customWidth="1"/>
    <col min="4880" max="5121" width="9.140625" style="1"/>
    <col min="5122" max="5122" width="43.140625" style="1" customWidth="1"/>
    <col min="5123" max="5124" width="16.7109375" style="1" customWidth="1"/>
    <col min="5125" max="5125" width="15.42578125" style="1" customWidth="1"/>
    <col min="5126" max="5132" width="17.7109375" style="1" customWidth="1"/>
    <col min="5133" max="5133" width="14.28515625" style="1" customWidth="1"/>
    <col min="5134" max="5134" width="15.42578125" style="1" customWidth="1"/>
    <col min="5135" max="5135" width="9.7109375" style="1" bestFit="1" customWidth="1"/>
    <col min="5136" max="5377" width="9.140625" style="1"/>
    <col min="5378" max="5378" width="43.140625" style="1" customWidth="1"/>
    <col min="5379" max="5380" width="16.7109375" style="1" customWidth="1"/>
    <col min="5381" max="5381" width="15.42578125" style="1" customWidth="1"/>
    <col min="5382" max="5388" width="17.7109375" style="1" customWidth="1"/>
    <col min="5389" max="5389" width="14.28515625" style="1" customWidth="1"/>
    <col min="5390" max="5390" width="15.42578125" style="1" customWidth="1"/>
    <col min="5391" max="5391" width="9.7109375" style="1" bestFit="1" customWidth="1"/>
    <col min="5392" max="5633" width="9.140625" style="1"/>
    <col min="5634" max="5634" width="43.140625" style="1" customWidth="1"/>
    <col min="5635" max="5636" width="16.7109375" style="1" customWidth="1"/>
    <col min="5637" max="5637" width="15.42578125" style="1" customWidth="1"/>
    <col min="5638" max="5644" width="17.7109375" style="1" customWidth="1"/>
    <col min="5645" max="5645" width="14.28515625" style="1" customWidth="1"/>
    <col min="5646" max="5646" width="15.42578125" style="1" customWidth="1"/>
    <col min="5647" max="5647" width="9.7109375" style="1" bestFit="1" customWidth="1"/>
    <col min="5648" max="5889" width="9.140625" style="1"/>
    <col min="5890" max="5890" width="43.140625" style="1" customWidth="1"/>
    <col min="5891" max="5892" width="16.7109375" style="1" customWidth="1"/>
    <col min="5893" max="5893" width="15.42578125" style="1" customWidth="1"/>
    <col min="5894" max="5900" width="17.7109375" style="1" customWidth="1"/>
    <col min="5901" max="5901" width="14.28515625" style="1" customWidth="1"/>
    <col min="5902" max="5902" width="15.42578125" style="1" customWidth="1"/>
    <col min="5903" max="5903" width="9.7109375" style="1" bestFit="1" customWidth="1"/>
    <col min="5904" max="6145" width="9.140625" style="1"/>
    <col min="6146" max="6146" width="43.140625" style="1" customWidth="1"/>
    <col min="6147" max="6148" width="16.7109375" style="1" customWidth="1"/>
    <col min="6149" max="6149" width="15.42578125" style="1" customWidth="1"/>
    <col min="6150" max="6156" width="17.7109375" style="1" customWidth="1"/>
    <col min="6157" max="6157" width="14.28515625" style="1" customWidth="1"/>
    <col min="6158" max="6158" width="15.42578125" style="1" customWidth="1"/>
    <col min="6159" max="6159" width="9.7109375" style="1" bestFit="1" customWidth="1"/>
    <col min="6160" max="6401" width="9.140625" style="1"/>
    <col min="6402" max="6402" width="43.140625" style="1" customWidth="1"/>
    <col min="6403" max="6404" width="16.7109375" style="1" customWidth="1"/>
    <col min="6405" max="6405" width="15.42578125" style="1" customWidth="1"/>
    <col min="6406" max="6412" width="17.7109375" style="1" customWidth="1"/>
    <col min="6413" max="6413" width="14.28515625" style="1" customWidth="1"/>
    <col min="6414" max="6414" width="15.42578125" style="1" customWidth="1"/>
    <col min="6415" max="6415" width="9.7109375" style="1" bestFit="1" customWidth="1"/>
    <col min="6416" max="6657" width="9.140625" style="1"/>
    <col min="6658" max="6658" width="43.140625" style="1" customWidth="1"/>
    <col min="6659" max="6660" width="16.7109375" style="1" customWidth="1"/>
    <col min="6661" max="6661" width="15.42578125" style="1" customWidth="1"/>
    <col min="6662" max="6668" width="17.7109375" style="1" customWidth="1"/>
    <col min="6669" max="6669" width="14.28515625" style="1" customWidth="1"/>
    <col min="6670" max="6670" width="15.42578125" style="1" customWidth="1"/>
    <col min="6671" max="6671" width="9.7109375" style="1" bestFit="1" customWidth="1"/>
    <col min="6672" max="6913" width="9.140625" style="1"/>
    <col min="6914" max="6914" width="43.140625" style="1" customWidth="1"/>
    <col min="6915" max="6916" width="16.7109375" style="1" customWidth="1"/>
    <col min="6917" max="6917" width="15.42578125" style="1" customWidth="1"/>
    <col min="6918" max="6924" width="17.7109375" style="1" customWidth="1"/>
    <col min="6925" max="6925" width="14.28515625" style="1" customWidth="1"/>
    <col min="6926" max="6926" width="15.42578125" style="1" customWidth="1"/>
    <col min="6927" max="6927" width="9.7109375" style="1" bestFit="1" customWidth="1"/>
    <col min="6928" max="7169" width="9.140625" style="1"/>
    <col min="7170" max="7170" width="43.140625" style="1" customWidth="1"/>
    <col min="7171" max="7172" width="16.7109375" style="1" customWidth="1"/>
    <col min="7173" max="7173" width="15.42578125" style="1" customWidth="1"/>
    <col min="7174" max="7180" width="17.7109375" style="1" customWidth="1"/>
    <col min="7181" max="7181" width="14.28515625" style="1" customWidth="1"/>
    <col min="7182" max="7182" width="15.42578125" style="1" customWidth="1"/>
    <col min="7183" max="7183" width="9.7109375" style="1" bestFit="1" customWidth="1"/>
    <col min="7184" max="7425" width="9.140625" style="1"/>
    <col min="7426" max="7426" width="43.140625" style="1" customWidth="1"/>
    <col min="7427" max="7428" width="16.7109375" style="1" customWidth="1"/>
    <col min="7429" max="7429" width="15.42578125" style="1" customWidth="1"/>
    <col min="7430" max="7436" width="17.7109375" style="1" customWidth="1"/>
    <col min="7437" max="7437" width="14.28515625" style="1" customWidth="1"/>
    <col min="7438" max="7438" width="15.42578125" style="1" customWidth="1"/>
    <col min="7439" max="7439" width="9.7109375" style="1" bestFit="1" customWidth="1"/>
    <col min="7440" max="7681" width="9.140625" style="1"/>
    <col min="7682" max="7682" width="43.140625" style="1" customWidth="1"/>
    <col min="7683" max="7684" width="16.7109375" style="1" customWidth="1"/>
    <col min="7685" max="7685" width="15.42578125" style="1" customWidth="1"/>
    <col min="7686" max="7692" width="17.7109375" style="1" customWidth="1"/>
    <col min="7693" max="7693" width="14.28515625" style="1" customWidth="1"/>
    <col min="7694" max="7694" width="15.42578125" style="1" customWidth="1"/>
    <col min="7695" max="7695" width="9.7109375" style="1" bestFit="1" customWidth="1"/>
    <col min="7696" max="7937" width="9.140625" style="1"/>
    <col min="7938" max="7938" width="43.140625" style="1" customWidth="1"/>
    <col min="7939" max="7940" width="16.7109375" style="1" customWidth="1"/>
    <col min="7941" max="7941" width="15.42578125" style="1" customWidth="1"/>
    <col min="7942" max="7948" width="17.7109375" style="1" customWidth="1"/>
    <col min="7949" max="7949" width="14.28515625" style="1" customWidth="1"/>
    <col min="7950" max="7950" width="15.42578125" style="1" customWidth="1"/>
    <col min="7951" max="7951" width="9.7109375" style="1" bestFit="1" customWidth="1"/>
    <col min="7952" max="8193" width="9.140625" style="1"/>
    <col min="8194" max="8194" width="43.140625" style="1" customWidth="1"/>
    <col min="8195" max="8196" width="16.7109375" style="1" customWidth="1"/>
    <col min="8197" max="8197" width="15.42578125" style="1" customWidth="1"/>
    <col min="8198" max="8204" width="17.7109375" style="1" customWidth="1"/>
    <col min="8205" max="8205" width="14.28515625" style="1" customWidth="1"/>
    <col min="8206" max="8206" width="15.42578125" style="1" customWidth="1"/>
    <col min="8207" max="8207" width="9.7109375" style="1" bestFit="1" customWidth="1"/>
    <col min="8208" max="8449" width="9.140625" style="1"/>
    <col min="8450" max="8450" width="43.140625" style="1" customWidth="1"/>
    <col min="8451" max="8452" width="16.7109375" style="1" customWidth="1"/>
    <col min="8453" max="8453" width="15.42578125" style="1" customWidth="1"/>
    <col min="8454" max="8460" width="17.7109375" style="1" customWidth="1"/>
    <col min="8461" max="8461" width="14.28515625" style="1" customWidth="1"/>
    <col min="8462" max="8462" width="15.42578125" style="1" customWidth="1"/>
    <col min="8463" max="8463" width="9.7109375" style="1" bestFit="1" customWidth="1"/>
    <col min="8464" max="8705" width="9.140625" style="1"/>
    <col min="8706" max="8706" width="43.140625" style="1" customWidth="1"/>
    <col min="8707" max="8708" width="16.7109375" style="1" customWidth="1"/>
    <col min="8709" max="8709" width="15.42578125" style="1" customWidth="1"/>
    <col min="8710" max="8716" width="17.7109375" style="1" customWidth="1"/>
    <col min="8717" max="8717" width="14.28515625" style="1" customWidth="1"/>
    <col min="8718" max="8718" width="15.42578125" style="1" customWidth="1"/>
    <col min="8719" max="8719" width="9.7109375" style="1" bestFit="1" customWidth="1"/>
    <col min="8720" max="8961" width="9.140625" style="1"/>
    <col min="8962" max="8962" width="43.140625" style="1" customWidth="1"/>
    <col min="8963" max="8964" width="16.7109375" style="1" customWidth="1"/>
    <col min="8965" max="8965" width="15.42578125" style="1" customWidth="1"/>
    <col min="8966" max="8972" width="17.7109375" style="1" customWidth="1"/>
    <col min="8973" max="8973" width="14.28515625" style="1" customWidth="1"/>
    <col min="8974" max="8974" width="15.42578125" style="1" customWidth="1"/>
    <col min="8975" max="8975" width="9.7109375" style="1" bestFit="1" customWidth="1"/>
    <col min="8976" max="9217" width="9.140625" style="1"/>
    <col min="9218" max="9218" width="43.140625" style="1" customWidth="1"/>
    <col min="9219" max="9220" width="16.7109375" style="1" customWidth="1"/>
    <col min="9221" max="9221" width="15.42578125" style="1" customWidth="1"/>
    <col min="9222" max="9228" width="17.7109375" style="1" customWidth="1"/>
    <col min="9229" max="9229" width="14.28515625" style="1" customWidth="1"/>
    <col min="9230" max="9230" width="15.42578125" style="1" customWidth="1"/>
    <col min="9231" max="9231" width="9.7109375" style="1" bestFit="1" customWidth="1"/>
    <col min="9232" max="9473" width="9.140625" style="1"/>
    <col min="9474" max="9474" width="43.140625" style="1" customWidth="1"/>
    <col min="9475" max="9476" width="16.7109375" style="1" customWidth="1"/>
    <col min="9477" max="9477" width="15.42578125" style="1" customWidth="1"/>
    <col min="9478" max="9484" width="17.7109375" style="1" customWidth="1"/>
    <col min="9485" max="9485" width="14.28515625" style="1" customWidth="1"/>
    <col min="9486" max="9486" width="15.42578125" style="1" customWidth="1"/>
    <col min="9487" max="9487" width="9.7109375" style="1" bestFit="1" customWidth="1"/>
    <col min="9488" max="9729" width="9.140625" style="1"/>
    <col min="9730" max="9730" width="43.140625" style="1" customWidth="1"/>
    <col min="9731" max="9732" width="16.7109375" style="1" customWidth="1"/>
    <col min="9733" max="9733" width="15.42578125" style="1" customWidth="1"/>
    <col min="9734" max="9740" width="17.7109375" style="1" customWidth="1"/>
    <col min="9741" max="9741" width="14.28515625" style="1" customWidth="1"/>
    <col min="9742" max="9742" width="15.42578125" style="1" customWidth="1"/>
    <col min="9743" max="9743" width="9.7109375" style="1" bestFit="1" customWidth="1"/>
    <col min="9744" max="9985" width="9.140625" style="1"/>
    <col min="9986" max="9986" width="43.140625" style="1" customWidth="1"/>
    <col min="9987" max="9988" width="16.7109375" style="1" customWidth="1"/>
    <col min="9989" max="9989" width="15.42578125" style="1" customWidth="1"/>
    <col min="9990" max="9996" width="17.7109375" style="1" customWidth="1"/>
    <col min="9997" max="9997" width="14.28515625" style="1" customWidth="1"/>
    <col min="9998" max="9998" width="15.42578125" style="1" customWidth="1"/>
    <col min="9999" max="9999" width="9.7109375" style="1" bestFit="1" customWidth="1"/>
    <col min="10000" max="10241" width="9.140625" style="1"/>
    <col min="10242" max="10242" width="43.140625" style="1" customWidth="1"/>
    <col min="10243" max="10244" width="16.7109375" style="1" customWidth="1"/>
    <col min="10245" max="10245" width="15.42578125" style="1" customWidth="1"/>
    <col min="10246" max="10252" width="17.7109375" style="1" customWidth="1"/>
    <col min="10253" max="10253" width="14.28515625" style="1" customWidth="1"/>
    <col min="10254" max="10254" width="15.42578125" style="1" customWidth="1"/>
    <col min="10255" max="10255" width="9.7109375" style="1" bestFit="1" customWidth="1"/>
    <col min="10256" max="10497" width="9.140625" style="1"/>
    <col min="10498" max="10498" width="43.140625" style="1" customWidth="1"/>
    <col min="10499" max="10500" width="16.7109375" style="1" customWidth="1"/>
    <col min="10501" max="10501" width="15.42578125" style="1" customWidth="1"/>
    <col min="10502" max="10508" width="17.7109375" style="1" customWidth="1"/>
    <col min="10509" max="10509" width="14.28515625" style="1" customWidth="1"/>
    <col min="10510" max="10510" width="15.42578125" style="1" customWidth="1"/>
    <col min="10511" max="10511" width="9.7109375" style="1" bestFit="1" customWidth="1"/>
    <col min="10512" max="10753" width="9.140625" style="1"/>
    <col min="10754" max="10754" width="43.140625" style="1" customWidth="1"/>
    <col min="10755" max="10756" width="16.7109375" style="1" customWidth="1"/>
    <col min="10757" max="10757" width="15.42578125" style="1" customWidth="1"/>
    <col min="10758" max="10764" width="17.7109375" style="1" customWidth="1"/>
    <col min="10765" max="10765" width="14.28515625" style="1" customWidth="1"/>
    <col min="10766" max="10766" width="15.42578125" style="1" customWidth="1"/>
    <col min="10767" max="10767" width="9.7109375" style="1" bestFit="1" customWidth="1"/>
    <col min="10768" max="11009" width="9.140625" style="1"/>
    <col min="11010" max="11010" width="43.140625" style="1" customWidth="1"/>
    <col min="11011" max="11012" width="16.7109375" style="1" customWidth="1"/>
    <col min="11013" max="11013" width="15.42578125" style="1" customWidth="1"/>
    <col min="11014" max="11020" width="17.7109375" style="1" customWidth="1"/>
    <col min="11021" max="11021" width="14.28515625" style="1" customWidth="1"/>
    <col min="11022" max="11022" width="15.42578125" style="1" customWidth="1"/>
    <col min="11023" max="11023" width="9.7109375" style="1" bestFit="1" customWidth="1"/>
    <col min="11024" max="11265" width="9.140625" style="1"/>
    <col min="11266" max="11266" width="43.140625" style="1" customWidth="1"/>
    <col min="11267" max="11268" width="16.7109375" style="1" customWidth="1"/>
    <col min="11269" max="11269" width="15.42578125" style="1" customWidth="1"/>
    <col min="11270" max="11276" width="17.7109375" style="1" customWidth="1"/>
    <col min="11277" max="11277" width="14.28515625" style="1" customWidth="1"/>
    <col min="11278" max="11278" width="15.42578125" style="1" customWidth="1"/>
    <col min="11279" max="11279" width="9.7109375" style="1" bestFit="1" customWidth="1"/>
    <col min="11280" max="11521" width="9.140625" style="1"/>
    <col min="11522" max="11522" width="43.140625" style="1" customWidth="1"/>
    <col min="11523" max="11524" width="16.7109375" style="1" customWidth="1"/>
    <col min="11525" max="11525" width="15.42578125" style="1" customWidth="1"/>
    <col min="11526" max="11532" width="17.7109375" style="1" customWidth="1"/>
    <col min="11533" max="11533" width="14.28515625" style="1" customWidth="1"/>
    <col min="11534" max="11534" width="15.42578125" style="1" customWidth="1"/>
    <col min="11535" max="11535" width="9.7109375" style="1" bestFit="1" customWidth="1"/>
    <col min="11536" max="11777" width="9.140625" style="1"/>
    <col min="11778" max="11778" width="43.140625" style="1" customWidth="1"/>
    <col min="11779" max="11780" width="16.7109375" style="1" customWidth="1"/>
    <col min="11781" max="11781" width="15.42578125" style="1" customWidth="1"/>
    <col min="11782" max="11788" width="17.7109375" style="1" customWidth="1"/>
    <col min="11789" max="11789" width="14.28515625" style="1" customWidth="1"/>
    <col min="11790" max="11790" width="15.42578125" style="1" customWidth="1"/>
    <col min="11791" max="11791" width="9.7109375" style="1" bestFit="1" customWidth="1"/>
    <col min="11792" max="12033" width="9.140625" style="1"/>
    <col min="12034" max="12034" width="43.140625" style="1" customWidth="1"/>
    <col min="12035" max="12036" width="16.7109375" style="1" customWidth="1"/>
    <col min="12037" max="12037" width="15.42578125" style="1" customWidth="1"/>
    <col min="12038" max="12044" width="17.7109375" style="1" customWidth="1"/>
    <col min="12045" max="12045" width="14.28515625" style="1" customWidth="1"/>
    <col min="12046" max="12046" width="15.42578125" style="1" customWidth="1"/>
    <col min="12047" max="12047" width="9.7109375" style="1" bestFit="1" customWidth="1"/>
    <col min="12048" max="12289" width="9.140625" style="1"/>
    <col min="12290" max="12290" width="43.140625" style="1" customWidth="1"/>
    <col min="12291" max="12292" width="16.7109375" style="1" customWidth="1"/>
    <col min="12293" max="12293" width="15.42578125" style="1" customWidth="1"/>
    <col min="12294" max="12300" width="17.7109375" style="1" customWidth="1"/>
    <col min="12301" max="12301" width="14.28515625" style="1" customWidth="1"/>
    <col min="12302" max="12302" width="15.42578125" style="1" customWidth="1"/>
    <col min="12303" max="12303" width="9.7109375" style="1" bestFit="1" customWidth="1"/>
    <col min="12304" max="12545" width="9.140625" style="1"/>
    <col min="12546" max="12546" width="43.140625" style="1" customWidth="1"/>
    <col min="12547" max="12548" width="16.7109375" style="1" customWidth="1"/>
    <col min="12549" max="12549" width="15.42578125" style="1" customWidth="1"/>
    <col min="12550" max="12556" width="17.7109375" style="1" customWidth="1"/>
    <col min="12557" max="12557" width="14.28515625" style="1" customWidth="1"/>
    <col min="12558" max="12558" width="15.42578125" style="1" customWidth="1"/>
    <col min="12559" max="12559" width="9.7109375" style="1" bestFit="1" customWidth="1"/>
    <col min="12560" max="12801" width="9.140625" style="1"/>
    <col min="12802" max="12802" width="43.140625" style="1" customWidth="1"/>
    <col min="12803" max="12804" width="16.7109375" style="1" customWidth="1"/>
    <col min="12805" max="12805" width="15.42578125" style="1" customWidth="1"/>
    <col min="12806" max="12812" width="17.7109375" style="1" customWidth="1"/>
    <col min="12813" max="12813" width="14.28515625" style="1" customWidth="1"/>
    <col min="12814" max="12814" width="15.42578125" style="1" customWidth="1"/>
    <col min="12815" max="12815" width="9.7109375" style="1" bestFit="1" customWidth="1"/>
    <col min="12816" max="13057" width="9.140625" style="1"/>
    <col min="13058" max="13058" width="43.140625" style="1" customWidth="1"/>
    <col min="13059" max="13060" width="16.7109375" style="1" customWidth="1"/>
    <col min="13061" max="13061" width="15.42578125" style="1" customWidth="1"/>
    <col min="13062" max="13068" width="17.7109375" style="1" customWidth="1"/>
    <col min="13069" max="13069" width="14.28515625" style="1" customWidth="1"/>
    <col min="13070" max="13070" width="15.42578125" style="1" customWidth="1"/>
    <col min="13071" max="13071" width="9.7109375" style="1" bestFit="1" customWidth="1"/>
    <col min="13072" max="13313" width="9.140625" style="1"/>
    <col min="13314" max="13314" width="43.140625" style="1" customWidth="1"/>
    <col min="13315" max="13316" width="16.7109375" style="1" customWidth="1"/>
    <col min="13317" max="13317" width="15.42578125" style="1" customWidth="1"/>
    <col min="13318" max="13324" width="17.7109375" style="1" customWidth="1"/>
    <col min="13325" max="13325" width="14.28515625" style="1" customWidth="1"/>
    <col min="13326" max="13326" width="15.42578125" style="1" customWidth="1"/>
    <col min="13327" max="13327" width="9.7109375" style="1" bestFit="1" customWidth="1"/>
    <col min="13328" max="13569" width="9.140625" style="1"/>
    <col min="13570" max="13570" width="43.140625" style="1" customWidth="1"/>
    <col min="13571" max="13572" width="16.7109375" style="1" customWidth="1"/>
    <col min="13573" max="13573" width="15.42578125" style="1" customWidth="1"/>
    <col min="13574" max="13580" width="17.7109375" style="1" customWidth="1"/>
    <col min="13581" max="13581" width="14.28515625" style="1" customWidth="1"/>
    <col min="13582" max="13582" width="15.42578125" style="1" customWidth="1"/>
    <col min="13583" max="13583" width="9.7109375" style="1" bestFit="1" customWidth="1"/>
    <col min="13584" max="13825" width="9.140625" style="1"/>
    <col min="13826" max="13826" width="43.140625" style="1" customWidth="1"/>
    <col min="13827" max="13828" width="16.7109375" style="1" customWidth="1"/>
    <col min="13829" max="13829" width="15.42578125" style="1" customWidth="1"/>
    <col min="13830" max="13836" width="17.7109375" style="1" customWidth="1"/>
    <col min="13837" max="13837" width="14.28515625" style="1" customWidth="1"/>
    <col min="13838" max="13838" width="15.42578125" style="1" customWidth="1"/>
    <col min="13839" max="13839" width="9.7109375" style="1" bestFit="1" customWidth="1"/>
    <col min="13840" max="14081" width="9.140625" style="1"/>
    <col min="14082" max="14082" width="43.140625" style="1" customWidth="1"/>
    <col min="14083" max="14084" width="16.7109375" style="1" customWidth="1"/>
    <col min="14085" max="14085" width="15.42578125" style="1" customWidth="1"/>
    <col min="14086" max="14092" width="17.7109375" style="1" customWidth="1"/>
    <col min="14093" max="14093" width="14.28515625" style="1" customWidth="1"/>
    <col min="14094" max="14094" width="15.42578125" style="1" customWidth="1"/>
    <col min="14095" max="14095" width="9.7109375" style="1" bestFit="1" customWidth="1"/>
    <col min="14096" max="14337" width="9.140625" style="1"/>
    <col min="14338" max="14338" width="43.140625" style="1" customWidth="1"/>
    <col min="14339" max="14340" width="16.7109375" style="1" customWidth="1"/>
    <col min="14341" max="14341" width="15.42578125" style="1" customWidth="1"/>
    <col min="14342" max="14348" width="17.7109375" style="1" customWidth="1"/>
    <col min="14349" max="14349" width="14.28515625" style="1" customWidth="1"/>
    <col min="14350" max="14350" width="15.42578125" style="1" customWidth="1"/>
    <col min="14351" max="14351" width="9.7109375" style="1" bestFit="1" customWidth="1"/>
    <col min="14352" max="14593" width="9.140625" style="1"/>
    <col min="14594" max="14594" width="43.140625" style="1" customWidth="1"/>
    <col min="14595" max="14596" width="16.7109375" style="1" customWidth="1"/>
    <col min="14597" max="14597" width="15.42578125" style="1" customWidth="1"/>
    <col min="14598" max="14604" width="17.7109375" style="1" customWidth="1"/>
    <col min="14605" max="14605" width="14.28515625" style="1" customWidth="1"/>
    <col min="14606" max="14606" width="15.42578125" style="1" customWidth="1"/>
    <col min="14607" max="14607" width="9.7109375" style="1" bestFit="1" customWidth="1"/>
    <col min="14608" max="14849" width="9.140625" style="1"/>
    <col min="14850" max="14850" width="43.140625" style="1" customWidth="1"/>
    <col min="14851" max="14852" width="16.7109375" style="1" customWidth="1"/>
    <col min="14853" max="14853" width="15.42578125" style="1" customWidth="1"/>
    <col min="14854" max="14860" width="17.7109375" style="1" customWidth="1"/>
    <col min="14861" max="14861" width="14.28515625" style="1" customWidth="1"/>
    <col min="14862" max="14862" width="15.42578125" style="1" customWidth="1"/>
    <col min="14863" max="14863" width="9.7109375" style="1" bestFit="1" customWidth="1"/>
    <col min="14864" max="15105" width="9.140625" style="1"/>
    <col min="15106" max="15106" width="43.140625" style="1" customWidth="1"/>
    <col min="15107" max="15108" width="16.7109375" style="1" customWidth="1"/>
    <col min="15109" max="15109" width="15.42578125" style="1" customWidth="1"/>
    <col min="15110" max="15116" width="17.7109375" style="1" customWidth="1"/>
    <col min="15117" max="15117" width="14.28515625" style="1" customWidth="1"/>
    <col min="15118" max="15118" width="15.42578125" style="1" customWidth="1"/>
    <col min="15119" max="15119" width="9.7109375" style="1" bestFit="1" customWidth="1"/>
    <col min="15120" max="15361" width="9.140625" style="1"/>
    <col min="15362" max="15362" width="43.140625" style="1" customWidth="1"/>
    <col min="15363" max="15364" width="16.7109375" style="1" customWidth="1"/>
    <col min="15365" max="15365" width="15.42578125" style="1" customWidth="1"/>
    <col min="15366" max="15372" width="17.7109375" style="1" customWidth="1"/>
    <col min="15373" max="15373" width="14.28515625" style="1" customWidth="1"/>
    <col min="15374" max="15374" width="15.42578125" style="1" customWidth="1"/>
    <col min="15375" max="15375" width="9.7109375" style="1" bestFit="1" customWidth="1"/>
    <col min="15376" max="15617" width="9.140625" style="1"/>
    <col min="15618" max="15618" width="43.140625" style="1" customWidth="1"/>
    <col min="15619" max="15620" width="16.7109375" style="1" customWidth="1"/>
    <col min="15621" max="15621" width="15.42578125" style="1" customWidth="1"/>
    <col min="15622" max="15628" width="17.7109375" style="1" customWidth="1"/>
    <col min="15629" max="15629" width="14.28515625" style="1" customWidth="1"/>
    <col min="15630" max="15630" width="15.42578125" style="1" customWidth="1"/>
    <col min="15631" max="15631" width="9.7109375" style="1" bestFit="1" customWidth="1"/>
    <col min="15632" max="15873" width="9.140625" style="1"/>
    <col min="15874" max="15874" width="43.140625" style="1" customWidth="1"/>
    <col min="15875" max="15876" width="16.7109375" style="1" customWidth="1"/>
    <col min="15877" max="15877" width="15.42578125" style="1" customWidth="1"/>
    <col min="15878" max="15884" width="17.7109375" style="1" customWidth="1"/>
    <col min="15885" max="15885" width="14.28515625" style="1" customWidth="1"/>
    <col min="15886" max="15886" width="15.42578125" style="1" customWidth="1"/>
    <col min="15887" max="15887" width="9.7109375" style="1" bestFit="1" customWidth="1"/>
    <col min="15888" max="16129" width="9.140625" style="1"/>
    <col min="16130" max="16130" width="43.140625" style="1" customWidth="1"/>
    <col min="16131" max="16132" width="16.7109375" style="1" customWidth="1"/>
    <col min="16133" max="16133" width="15.42578125" style="1" customWidth="1"/>
    <col min="16134" max="16140" width="17.7109375" style="1" customWidth="1"/>
    <col min="16141" max="16141" width="14.28515625" style="1" customWidth="1"/>
    <col min="16142" max="16142" width="15.42578125" style="1" customWidth="1"/>
    <col min="16143" max="16143" width="9.7109375" style="1" bestFit="1" customWidth="1"/>
    <col min="16144" max="16384" width="9.140625" style="1"/>
  </cols>
  <sheetData>
    <row r="1" spans="1:14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thickBot="1">
      <c r="C4" s="2">
        <f>10187014-C6</f>
        <v>0</v>
      </c>
      <c r="E4" s="2">
        <f>1690600-E6</f>
        <v>0</v>
      </c>
      <c r="G4" s="2">
        <f>2189000-G6</f>
        <v>0</v>
      </c>
      <c r="I4" s="2">
        <f>403540-I6</f>
        <v>0</v>
      </c>
      <c r="K4" s="3">
        <f>1716440-K6</f>
        <v>0</v>
      </c>
    </row>
    <row r="5" spans="1:14" ht="36" customHeight="1" thickBot="1">
      <c r="A5" s="94"/>
      <c r="B5" s="111"/>
      <c r="C5" s="4" t="s">
        <v>3</v>
      </c>
      <c r="D5" s="5" t="s">
        <v>4</v>
      </c>
      <c r="E5" s="5" t="s">
        <v>5</v>
      </c>
      <c r="F5" s="5" t="s">
        <v>6</v>
      </c>
      <c r="G5" s="4" t="s">
        <v>7</v>
      </c>
      <c r="H5" s="5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ht="18" customHeight="1" thickBot="1">
      <c r="A6" s="8" t="s">
        <v>15</v>
      </c>
      <c r="B6" s="112">
        <f>D6+F6+H6+J6+L6</f>
        <v>15913638.09</v>
      </c>
      <c r="C6" s="97">
        <f>C7+C11+C21+C25+C29+C32+C39+C74+C121+C130+C140+C15+C116+C19+C17</f>
        <v>10187013.999999998</v>
      </c>
      <c r="D6" s="9">
        <f t="shared" ref="D6:N6" si="0">D7+D11+D21+D25+D29+D32+D39+D74+D121+D130+D140+D15+D116+D19+D17</f>
        <v>10187013.999999998</v>
      </c>
      <c r="E6" s="9">
        <f t="shared" si="0"/>
        <v>1690600.0000000002</v>
      </c>
      <c r="F6" s="9">
        <f t="shared" si="0"/>
        <v>1623137.8800000001</v>
      </c>
      <c r="G6" s="9">
        <f t="shared" si="0"/>
        <v>2189000</v>
      </c>
      <c r="H6" s="9">
        <f t="shared" si="0"/>
        <v>2186560.3800000004</v>
      </c>
      <c r="I6" s="9">
        <f t="shared" si="0"/>
        <v>403540</v>
      </c>
      <c r="J6" s="9">
        <f t="shared" si="0"/>
        <v>388401.9</v>
      </c>
      <c r="K6" s="9">
        <f t="shared" si="0"/>
        <v>1716440</v>
      </c>
      <c r="L6" s="9">
        <f t="shared" si="0"/>
        <v>1528523.93</v>
      </c>
      <c r="M6" s="9">
        <f t="shared" si="0"/>
        <v>346674.53</v>
      </c>
      <c r="N6" s="9">
        <f t="shared" si="0"/>
        <v>16260312.619999995</v>
      </c>
    </row>
    <row r="7" spans="1:14" ht="18" customHeight="1" thickBot="1">
      <c r="A7" s="79" t="s">
        <v>16</v>
      </c>
      <c r="B7" s="112">
        <f t="shared" ref="B7:B70" si="1">D7+F7+H7+J7+L7</f>
        <v>8033226.4699999997</v>
      </c>
      <c r="C7" s="98">
        <f>SUM(C8:C10)</f>
        <v>6795539.3099999996</v>
      </c>
      <c r="D7" s="10">
        <f t="shared" ref="D7:N7" si="2">SUM(D8:D10)</f>
        <v>6795539.3099999996</v>
      </c>
      <c r="E7" s="10">
        <f t="shared" si="2"/>
        <v>407987.57</v>
      </c>
      <c r="F7" s="10">
        <f t="shared" si="2"/>
        <v>407987.57</v>
      </c>
      <c r="G7" s="10">
        <f t="shared" si="2"/>
        <v>0</v>
      </c>
      <c r="H7" s="10">
        <f t="shared" si="2"/>
        <v>0</v>
      </c>
      <c r="I7" s="10">
        <f t="shared" si="2"/>
        <v>220000</v>
      </c>
      <c r="J7" s="10">
        <f t="shared" si="2"/>
        <v>220000</v>
      </c>
      <c r="K7" s="10">
        <f t="shared" si="2"/>
        <v>613000</v>
      </c>
      <c r="L7" s="10">
        <f t="shared" si="2"/>
        <v>609699.59</v>
      </c>
      <c r="M7" s="10">
        <f t="shared" si="2"/>
        <v>0</v>
      </c>
      <c r="N7" s="10">
        <f t="shared" si="2"/>
        <v>8033226.4699999997</v>
      </c>
    </row>
    <row r="8" spans="1:14" ht="18" customHeight="1">
      <c r="A8" s="92" t="s">
        <v>17</v>
      </c>
      <c r="B8" s="112">
        <f t="shared" si="1"/>
        <v>7203526.8799999999</v>
      </c>
      <c r="C8" s="86">
        <v>6795539.3099999996</v>
      </c>
      <c r="D8" s="12">
        <v>6795539.3099999996</v>
      </c>
      <c r="E8" s="11">
        <v>407987.57</v>
      </c>
      <c r="F8" s="13">
        <v>407987.57</v>
      </c>
      <c r="G8" s="14"/>
      <c r="H8" s="15"/>
      <c r="I8" s="16"/>
      <c r="J8" s="17"/>
      <c r="K8" s="11"/>
      <c r="L8" s="18"/>
      <c r="M8" s="18"/>
      <c r="N8" s="19">
        <f>D8+F8+M8+L8+H8+J8</f>
        <v>7203526.8799999999</v>
      </c>
    </row>
    <row r="9" spans="1:14" ht="18" customHeight="1">
      <c r="A9" s="41" t="s">
        <v>18</v>
      </c>
      <c r="B9" s="112">
        <f t="shared" si="1"/>
        <v>609699.59</v>
      </c>
      <c r="C9" s="86"/>
      <c r="D9" s="18"/>
      <c r="E9" s="11"/>
      <c r="F9" s="18"/>
      <c r="G9" s="20"/>
      <c r="H9" s="21"/>
      <c r="I9" s="22"/>
      <c r="J9" s="18"/>
      <c r="K9" s="11">
        <v>613000</v>
      </c>
      <c r="L9" s="12">
        <v>609699.59</v>
      </c>
      <c r="M9" s="18"/>
      <c r="N9" s="19">
        <f>D9+F9+M9+L9+H9+J9</f>
        <v>609699.59</v>
      </c>
    </row>
    <row r="10" spans="1:14" ht="18" customHeight="1" thickBot="1">
      <c r="A10" s="41" t="s">
        <v>19</v>
      </c>
      <c r="B10" s="112">
        <f t="shared" si="1"/>
        <v>220000</v>
      </c>
      <c r="C10" s="99"/>
      <c r="D10" s="24"/>
      <c r="E10" s="23"/>
      <c r="F10" s="24"/>
      <c r="G10" s="23"/>
      <c r="H10" s="24"/>
      <c r="I10" s="25">
        <v>220000</v>
      </c>
      <c r="J10" s="24">
        <v>220000</v>
      </c>
      <c r="K10" s="23"/>
      <c r="L10" s="26"/>
      <c r="M10" s="24"/>
      <c r="N10" s="19">
        <f>D10+F10+M10+L10+H10+J10</f>
        <v>220000</v>
      </c>
    </row>
    <row r="11" spans="1:14" ht="18" customHeight="1" thickBot="1">
      <c r="A11" s="79" t="s">
        <v>20</v>
      </c>
      <c r="B11" s="112">
        <f t="shared" si="1"/>
        <v>0</v>
      </c>
      <c r="C11" s="100">
        <f>C12+C13+C14</f>
        <v>0</v>
      </c>
      <c r="D11" s="27">
        <f t="shared" ref="D11:N11" si="3">D12+D13+D14</f>
        <v>0</v>
      </c>
      <c r="E11" s="27">
        <f>E12+E13+E14</f>
        <v>0</v>
      </c>
      <c r="F11" s="27">
        <f t="shared" si="3"/>
        <v>0</v>
      </c>
      <c r="G11" s="27">
        <f t="shared" si="3"/>
        <v>0</v>
      </c>
      <c r="H11" s="27">
        <f t="shared" si="3"/>
        <v>0</v>
      </c>
      <c r="I11" s="27">
        <f t="shared" si="3"/>
        <v>0</v>
      </c>
      <c r="J11" s="27">
        <f t="shared" si="3"/>
        <v>0</v>
      </c>
      <c r="K11" s="27">
        <f>K12+K13+K14</f>
        <v>0</v>
      </c>
      <c r="L11" s="27">
        <f t="shared" si="3"/>
        <v>0</v>
      </c>
      <c r="M11" s="27">
        <f t="shared" si="3"/>
        <v>0</v>
      </c>
      <c r="N11" s="27">
        <f t="shared" si="3"/>
        <v>0</v>
      </c>
    </row>
    <row r="12" spans="1:14" ht="18" customHeight="1">
      <c r="A12" s="92" t="s">
        <v>21</v>
      </c>
      <c r="B12" s="112">
        <f t="shared" si="1"/>
        <v>0</v>
      </c>
      <c r="C12" s="86"/>
      <c r="D12" s="18"/>
      <c r="E12" s="11"/>
      <c r="F12" s="18"/>
      <c r="G12" s="22"/>
      <c r="H12" s="18"/>
      <c r="I12" s="22"/>
      <c r="J12" s="18"/>
      <c r="K12" s="11"/>
      <c r="L12" s="18"/>
      <c r="M12" s="18"/>
      <c r="N12" s="19">
        <f>D12+F12+M12+L12+H12+J12</f>
        <v>0</v>
      </c>
    </row>
    <row r="13" spans="1:14" ht="18" customHeight="1">
      <c r="A13" s="41" t="s">
        <v>22</v>
      </c>
      <c r="B13" s="112">
        <f t="shared" si="1"/>
        <v>0</v>
      </c>
      <c r="C13" s="86"/>
      <c r="D13" s="18"/>
      <c r="E13" s="11"/>
      <c r="F13" s="18"/>
      <c r="G13" s="22"/>
      <c r="H13" s="18"/>
      <c r="I13" s="22"/>
      <c r="J13" s="18"/>
      <c r="K13" s="11"/>
      <c r="L13" s="18"/>
      <c r="M13" s="18"/>
      <c r="N13" s="19">
        <f>D13+F13+M13+L13+H13+J13</f>
        <v>0</v>
      </c>
    </row>
    <row r="14" spans="1:14" ht="18" customHeight="1">
      <c r="A14" s="41" t="s">
        <v>23</v>
      </c>
      <c r="B14" s="112">
        <f t="shared" si="1"/>
        <v>0</v>
      </c>
      <c r="C14" s="99"/>
      <c r="D14" s="24"/>
      <c r="E14" s="23"/>
      <c r="F14" s="24"/>
      <c r="G14" s="25"/>
      <c r="H14" s="24"/>
      <c r="I14" s="25"/>
      <c r="J14" s="24"/>
      <c r="K14" s="23"/>
      <c r="L14" s="24"/>
      <c r="M14" s="24"/>
      <c r="N14" s="19">
        <f>D14+F14+M14+L14+H14+J14</f>
        <v>0</v>
      </c>
    </row>
    <row r="15" spans="1:14" ht="18" customHeight="1">
      <c r="A15" s="95" t="s">
        <v>24</v>
      </c>
      <c r="B15" s="112">
        <f t="shared" si="1"/>
        <v>1196.3699999999999</v>
      </c>
      <c r="C15" s="101">
        <f>C16</f>
        <v>0</v>
      </c>
      <c r="D15" s="28">
        <f t="shared" ref="D15:M15" si="4">D16</f>
        <v>0</v>
      </c>
      <c r="E15" s="28">
        <f>E16</f>
        <v>1196.3699999999999</v>
      </c>
      <c r="F15" s="28">
        <f t="shared" si="4"/>
        <v>1196.3699999999999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>K16</f>
        <v>0</v>
      </c>
      <c r="L15" s="28">
        <f t="shared" si="4"/>
        <v>0</v>
      </c>
      <c r="M15" s="28">
        <f t="shared" si="4"/>
        <v>0</v>
      </c>
      <c r="N15" s="29">
        <f>D15+F15+M15+L15+H15</f>
        <v>1196.3699999999999</v>
      </c>
    </row>
    <row r="16" spans="1:14" ht="18" customHeight="1">
      <c r="A16" s="55" t="s">
        <v>25</v>
      </c>
      <c r="B16" s="112">
        <f t="shared" si="1"/>
        <v>1196.3699999999999</v>
      </c>
      <c r="C16" s="102"/>
      <c r="D16" s="21"/>
      <c r="E16" s="20">
        <v>1196.3699999999999</v>
      </c>
      <c r="F16" s="30">
        <v>1196.3699999999999</v>
      </c>
      <c r="G16" s="20"/>
      <c r="H16" s="21"/>
      <c r="I16" s="31"/>
      <c r="J16" s="21"/>
      <c r="K16" s="20"/>
      <c r="L16" s="21"/>
      <c r="M16" s="21"/>
      <c r="N16" s="32">
        <f>D16+F16+M16+L16+H16+J16</f>
        <v>1196.3699999999999</v>
      </c>
    </row>
    <row r="17" spans="1:14" ht="18" customHeight="1">
      <c r="A17" s="95" t="s">
        <v>26</v>
      </c>
      <c r="B17" s="112">
        <f t="shared" si="1"/>
        <v>0</v>
      </c>
      <c r="C17" s="103">
        <f>C18</f>
        <v>0</v>
      </c>
      <c r="D17" s="29">
        <f t="shared" ref="D17:M17" si="5">D18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>N18</f>
        <v>0</v>
      </c>
    </row>
    <row r="18" spans="1:14" ht="36" customHeight="1">
      <c r="A18" s="55" t="s">
        <v>27</v>
      </c>
      <c r="B18" s="112">
        <f t="shared" si="1"/>
        <v>0</v>
      </c>
      <c r="C18" s="102"/>
      <c r="D18" s="21"/>
      <c r="E18" s="20"/>
      <c r="F18" s="30"/>
      <c r="G18" s="20"/>
      <c r="H18" s="21"/>
      <c r="I18" s="31"/>
      <c r="J18" s="21"/>
      <c r="K18" s="20"/>
      <c r="L18" s="21"/>
      <c r="M18" s="21"/>
      <c r="N18" s="32">
        <f>D18+F18+M18+L18+H18+J18</f>
        <v>0</v>
      </c>
    </row>
    <row r="19" spans="1:14" ht="18" customHeight="1">
      <c r="A19" s="95" t="s">
        <v>28</v>
      </c>
      <c r="B19" s="112">
        <f t="shared" si="1"/>
        <v>30820</v>
      </c>
      <c r="C19" s="103">
        <f>C20</f>
        <v>0</v>
      </c>
      <c r="D19" s="29">
        <f t="shared" ref="D19:N19" si="6">D20</f>
        <v>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30820</v>
      </c>
      <c r="L19" s="29">
        <f t="shared" si="6"/>
        <v>30820</v>
      </c>
      <c r="M19" s="29">
        <f t="shared" si="6"/>
        <v>0</v>
      </c>
      <c r="N19" s="29">
        <f t="shared" si="6"/>
        <v>30820</v>
      </c>
    </row>
    <row r="20" spans="1:14" ht="37.5" customHeight="1">
      <c r="A20" s="55" t="s">
        <v>29</v>
      </c>
      <c r="B20" s="112">
        <f t="shared" si="1"/>
        <v>30820</v>
      </c>
      <c r="C20" s="102"/>
      <c r="D20" s="21"/>
      <c r="E20" s="20"/>
      <c r="F20" s="21"/>
      <c r="G20" s="20"/>
      <c r="H20" s="21"/>
      <c r="I20" s="31"/>
      <c r="J20" s="21"/>
      <c r="K20" s="20">
        <v>30820</v>
      </c>
      <c r="L20" s="33">
        <v>30820</v>
      </c>
      <c r="M20" s="21"/>
      <c r="N20" s="32">
        <f>D20+F20+H20+L20+M20+J20</f>
        <v>30820</v>
      </c>
    </row>
    <row r="21" spans="1:14" ht="22.5" customHeight="1">
      <c r="A21" s="95" t="s">
        <v>30</v>
      </c>
      <c r="B21" s="112">
        <f t="shared" si="1"/>
        <v>2425703.2199999997</v>
      </c>
      <c r="C21" s="103">
        <f>SUM(C22:C24)</f>
        <v>2052192.56</v>
      </c>
      <c r="D21" s="29">
        <f t="shared" ref="D21:N21" si="7">SUM(D22:D24)</f>
        <v>2052192.56</v>
      </c>
      <c r="E21" s="29">
        <f t="shared" si="7"/>
        <v>122941.42</v>
      </c>
      <c r="F21" s="29">
        <f t="shared" si="7"/>
        <v>122941.42</v>
      </c>
      <c r="G21" s="29">
        <f t="shared" si="7"/>
        <v>0</v>
      </c>
      <c r="H21" s="29">
        <f t="shared" si="7"/>
        <v>0</v>
      </c>
      <c r="I21" s="29">
        <f t="shared" si="7"/>
        <v>66440</v>
      </c>
      <c r="J21" s="29">
        <f t="shared" si="7"/>
        <v>66440</v>
      </c>
      <c r="K21" s="29">
        <f t="shared" si="7"/>
        <v>185100</v>
      </c>
      <c r="L21" s="29">
        <f t="shared" si="7"/>
        <v>184129.24</v>
      </c>
      <c r="M21" s="29">
        <f t="shared" si="7"/>
        <v>0</v>
      </c>
      <c r="N21" s="29">
        <f t="shared" si="7"/>
        <v>2425703.2199999997</v>
      </c>
    </row>
    <row r="22" spans="1:14" ht="18" customHeight="1">
      <c r="A22" s="55" t="s">
        <v>31</v>
      </c>
      <c r="B22" s="112">
        <f t="shared" si="1"/>
        <v>2175133.98</v>
      </c>
      <c r="C22" s="102">
        <v>2052192.56</v>
      </c>
      <c r="D22" s="34">
        <v>2052192.56</v>
      </c>
      <c r="E22" s="20">
        <v>122941.42</v>
      </c>
      <c r="F22" s="33">
        <v>122941.42</v>
      </c>
      <c r="G22" s="14"/>
      <c r="H22" s="35"/>
      <c r="I22" s="36"/>
      <c r="J22" s="35"/>
      <c r="K22" s="20"/>
      <c r="L22" s="21"/>
      <c r="M22" s="21"/>
      <c r="N22" s="32">
        <f>D22+F22+M22+L22+H22+J22</f>
        <v>2175133.98</v>
      </c>
    </row>
    <row r="23" spans="1:14" ht="18" customHeight="1">
      <c r="A23" s="55" t="s">
        <v>32</v>
      </c>
      <c r="B23" s="112">
        <f t="shared" si="1"/>
        <v>184129.24</v>
      </c>
      <c r="C23" s="102"/>
      <c r="D23" s="21"/>
      <c r="E23" s="20"/>
      <c r="F23" s="21"/>
      <c r="G23" s="20"/>
      <c r="H23" s="21"/>
      <c r="I23" s="31"/>
      <c r="J23" s="21"/>
      <c r="K23" s="31">
        <v>185100</v>
      </c>
      <c r="L23" s="33">
        <v>184129.24</v>
      </c>
      <c r="M23" s="21"/>
      <c r="N23" s="32">
        <f>D23+F23+M23+L23+H23+J23</f>
        <v>184129.24</v>
      </c>
    </row>
    <row r="24" spans="1:14" ht="31.5">
      <c r="A24" s="55" t="s">
        <v>33</v>
      </c>
      <c r="B24" s="112">
        <f t="shared" si="1"/>
        <v>66440</v>
      </c>
      <c r="C24" s="102"/>
      <c r="D24" s="21"/>
      <c r="E24" s="20"/>
      <c r="F24" s="21"/>
      <c r="G24" s="20"/>
      <c r="H24" s="21"/>
      <c r="I24" s="31">
        <v>66440</v>
      </c>
      <c r="J24" s="21">
        <v>66440</v>
      </c>
      <c r="K24" s="31"/>
      <c r="L24" s="37"/>
      <c r="M24" s="21"/>
      <c r="N24" s="32">
        <f>D24+F24+M24+L24+H24+J24</f>
        <v>66440</v>
      </c>
    </row>
    <row r="25" spans="1:14" ht="18" customHeight="1" thickBot="1">
      <c r="A25" s="96" t="s">
        <v>34</v>
      </c>
      <c r="B25" s="112">
        <f t="shared" si="1"/>
        <v>54089.760000000002</v>
      </c>
      <c r="C25" s="104">
        <f>SUM(C26:C28)</f>
        <v>42089.760000000002</v>
      </c>
      <c r="D25" s="38">
        <f t="shared" ref="D25:N25" si="8">SUM(D26:D28)</f>
        <v>42089.760000000002</v>
      </c>
      <c r="E25" s="38">
        <f>SUM(E26:E28)</f>
        <v>0</v>
      </c>
      <c r="F25" s="38">
        <f t="shared" si="8"/>
        <v>0</v>
      </c>
      <c r="G25" s="38">
        <f t="shared" si="8"/>
        <v>0</v>
      </c>
      <c r="H25" s="38">
        <f t="shared" si="8"/>
        <v>0</v>
      </c>
      <c r="I25" s="38">
        <f>SUM(I26:I28)</f>
        <v>0</v>
      </c>
      <c r="J25" s="38">
        <f t="shared" si="8"/>
        <v>0</v>
      </c>
      <c r="K25" s="38">
        <f>SUM(K26:K28)</f>
        <v>12000</v>
      </c>
      <c r="L25" s="38">
        <f t="shared" si="8"/>
        <v>12000</v>
      </c>
      <c r="M25" s="38">
        <f t="shared" si="8"/>
        <v>0</v>
      </c>
      <c r="N25" s="38">
        <f t="shared" si="8"/>
        <v>54089.760000000002</v>
      </c>
    </row>
    <row r="26" spans="1:14" ht="18" customHeight="1">
      <c r="A26" s="92" t="s">
        <v>35</v>
      </c>
      <c r="B26" s="112">
        <f t="shared" si="1"/>
        <v>5601.6</v>
      </c>
      <c r="C26" s="86">
        <v>5601.6</v>
      </c>
      <c r="D26" s="39">
        <v>5601.6</v>
      </c>
      <c r="E26" s="11"/>
      <c r="F26" s="18"/>
      <c r="G26" s="20"/>
      <c r="H26" s="21"/>
      <c r="I26" s="22"/>
      <c r="J26" s="18"/>
      <c r="K26" s="11"/>
      <c r="L26" s="18"/>
      <c r="M26" s="18"/>
      <c r="N26" s="19">
        <f>D26+F26+M26+L26+H26+J26</f>
        <v>5601.6</v>
      </c>
    </row>
    <row r="27" spans="1:14" ht="18" customHeight="1">
      <c r="A27" s="55" t="s">
        <v>36</v>
      </c>
      <c r="B27" s="112">
        <f t="shared" si="1"/>
        <v>12000</v>
      </c>
      <c r="C27" s="86"/>
      <c r="D27" s="18"/>
      <c r="E27" s="11"/>
      <c r="F27" s="13"/>
      <c r="G27" s="14"/>
      <c r="H27" s="15"/>
      <c r="I27" s="16"/>
      <c r="J27" s="17"/>
      <c r="K27" s="11">
        <v>12000</v>
      </c>
      <c r="L27" s="40">
        <v>12000</v>
      </c>
      <c r="M27" s="18"/>
      <c r="N27" s="19">
        <f>D27+F27+M27+L27+H27+J27</f>
        <v>12000</v>
      </c>
    </row>
    <row r="28" spans="1:14" ht="18" customHeight="1" thickBot="1">
      <c r="A28" s="41" t="s">
        <v>37</v>
      </c>
      <c r="B28" s="112">
        <f t="shared" si="1"/>
        <v>36488.160000000003</v>
      </c>
      <c r="C28" s="105">
        <v>36488.160000000003</v>
      </c>
      <c r="D28" s="39">
        <v>36488.160000000003</v>
      </c>
      <c r="E28" s="42"/>
      <c r="F28" s="43"/>
      <c r="G28" s="44"/>
      <c r="H28" s="45"/>
      <c r="I28" s="46"/>
      <c r="J28" s="43"/>
      <c r="K28" s="42"/>
      <c r="L28" s="43"/>
      <c r="M28" s="43"/>
      <c r="N28" s="19">
        <f>D28+F28+M28+L28+H28+J28</f>
        <v>36488.160000000003</v>
      </c>
    </row>
    <row r="29" spans="1:14" ht="31.5" customHeight="1" thickBot="1">
      <c r="A29" s="79" t="s">
        <v>38</v>
      </c>
      <c r="B29" s="112">
        <f t="shared" si="1"/>
        <v>0</v>
      </c>
      <c r="C29" s="100">
        <f>C30+C31</f>
        <v>0</v>
      </c>
      <c r="D29" s="47">
        <f t="shared" ref="D29:N29" si="9">D30+D31</f>
        <v>0</v>
      </c>
      <c r="E29" s="47">
        <f>E30+E31</f>
        <v>0</v>
      </c>
      <c r="F29" s="47">
        <f t="shared" si="9"/>
        <v>0</v>
      </c>
      <c r="G29" s="47">
        <f t="shared" si="9"/>
        <v>0</v>
      </c>
      <c r="H29" s="47">
        <f t="shared" si="9"/>
        <v>0</v>
      </c>
      <c r="I29" s="47">
        <f t="shared" si="9"/>
        <v>0</v>
      </c>
      <c r="J29" s="47">
        <f t="shared" si="9"/>
        <v>0</v>
      </c>
      <c r="K29" s="47">
        <f>K30+K31</f>
        <v>0</v>
      </c>
      <c r="L29" s="47">
        <f t="shared" si="9"/>
        <v>0</v>
      </c>
      <c r="M29" s="47">
        <f t="shared" si="9"/>
        <v>0</v>
      </c>
      <c r="N29" s="27">
        <f t="shared" si="9"/>
        <v>0</v>
      </c>
    </row>
    <row r="30" spans="1:14" ht="18" customHeight="1">
      <c r="A30" s="41" t="s">
        <v>39</v>
      </c>
      <c r="B30" s="112">
        <f t="shared" si="1"/>
        <v>0</v>
      </c>
      <c r="C30" s="86"/>
      <c r="D30" s="18"/>
      <c r="E30" s="11"/>
      <c r="F30" s="18"/>
      <c r="G30" s="31"/>
      <c r="H30" s="21"/>
      <c r="I30" s="31"/>
      <c r="J30" s="21"/>
      <c r="K30" s="11"/>
      <c r="L30" s="18"/>
      <c r="M30" s="18"/>
      <c r="N30" s="19">
        <f>D30+F30+M30+L30+H30+J30</f>
        <v>0</v>
      </c>
    </row>
    <row r="31" spans="1:14" ht="18" customHeight="1" thickBot="1">
      <c r="A31" s="48" t="s">
        <v>40</v>
      </c>
      <c r="B31" s="112">
        <f t="shared" si="1"/>
        <v>0</v>
      </c>
      <c r="C31" s="86"/>
      <c r="D31" s="18"/>
      <c r="E31" s="11"/>
      <c r="F31" s="12"/>
      <c r="G31" s="16"/>
      <c r="H31" s="49"/>
      <c r="I31" s="50"/>
      <c r="J31" s="49"/>
      <c r="K31" s="11"/>
      <c r="L31" s="18"/>
      <c r="M31" s="18"/>
      <c r="N31" s="19">
        <f>D31+F31+M31+L31+H31+J31</f>
        <v>0</v>
      </c>
    </row>
    <row r="32" spans="1:14" ht="32.25" customHeight="1" thickBot="1">
      <c r="A32" s="79" t="s">
        <v>41</v>
      </c>
      <c r="B32" s="112">
        <f t="shared" si="1"/>
        <v>551015.61</v>
      </c>
      <c r="C32" s="100">
        <f>SUM(C33:C38)</f>
        <v>0</v>
      </c>
      <c r="D32" s="27">
        <f t="shared" ref="D32:N32" si="10">SUM(D33:D38)</f>
        <v>0</v>
      </c>
      <c r="E32" s="27">
        <f>SUM(E33:E38)</f>
        <v>618477.73</v>
      </c>
      <c r="F32" s="27">
        <f t="shared" si="10"/>
        <v>551015.61</v>
      </c>
      <c r="G32" s="27">
        <f t="shared" si="10"/>
        <v>0</v>
      </c>
      <c r="H32" s="27">
        <f t="shared" si="10"/>
        <v>0</v>
      </c>
      <c r="I32" s="27">
        <f t="shared" si="10"/>
        <v>0</v>
      </c>
      <c r="J32" s="27">
        <f t="shared" si="10"/>
        <v>0</v>
      </c>
      <c r="K32" s="27">
        <f>SUM(K33:K38)</f>
        <v>0</v>
      </c>
      <c r="L32" s="27">
        <f t="shared" si="10"/>
        <v>0</v>
      </c>
      <c r="M32" s="27">
        <f t="shared" si="10"/>
        <v>0</v>
      </c>
      <c r="N32" s="27">
        <f t="shared" si="10"/>
        <v>551015.61</v>
      </c>
    </row>
    <row r="33" spans="1:14" ht="18" customHeight="1">
      <c r="A33" s="92" t="s">
        <v>42</v>
      </c>
      <c r="B33" s="112">
        <f t="shared" si="1"/>
        <v>0</v>
      </c>
      <c r="C33" s="86"/>
      <c r="D33" s="18"/>
      <c r="E33" s="11"/>
      <c r="F33" s="18"/>
      <c r="G33" s="31"/>
      <c r="H33" s="21"/>
      <c r="I33" s="18"/>
      <c r="J33" s="18"/>
      <c r="K33" s="11"/>
      <c r="L33" s="18"/>
      <c r="M33" s="18"/>
      <c r="N33" s="19">
        <f t="shared" ref="N33:N38" si="11">D33+F33+M33+L33+H33+J33</f>
        <v>0</v>
      </c>
    </row>
    <row r="34" spans="1:14" ht="18" customHeight="1">
      <c r="A34" s="55" t="s">
        <v>43</v>
      </c>
      <c r="B34" s="112">
        <f t="shared" si="1"/>
        <v>390582.7</v>
      </c>
      <c r="C34" s="86"/>
      <c r="D34" s="18"/>
      <c r="E34" s="11">
        <v>390582.7</v>
      </c>
      <c r="F34" s="51">
        <v>390582.7</v>
      </c>
      <c r="G34" s="36"/>
      <c r="H34" s="15"/>
      <c r="I34" s="17"/>
      <c r="J34" s="17"/>
      <c r="K34" s="11"/>
      <c r="L34" s="18"/>
      <c r="M34" s="18"/>
      <c r="N34" s="19">
        <f t="shared" si="11"/>
        <v>390582.7</v>
      </c>
    </row>
    <row r="35" spans="1:14" ht="18" customHeight="1">
      <c r="A35" s="55" t="s">
        <v>44</v>
      </c>
      <c r="B35" s="112">
        <f t="shared" si="1"/>
        <v>159169.59</v>
      </c>
      <c r="C35" s="86"/>
      <c r="D35" s="18"/>
      <c r="E35" s="11">
        <f>159169.59+67462.12</f>
        <v>226631.71</v>
      </c>
      <c r="F35" s="39">
        <v>159169.59</v>
      </c>
      <c r="G35" s="36"/>
      <c r="H35" s="15"/>
      <c r="I35" s="17"/>
      <c r="J35" s="17"/>
      <c r="K35" s="11"/>
      <c r="L35" s="12"/>
      <c r="M35" s="18"/>
      <c r="N35" s="19">
        <f t="shared" si="11"/>
        <v>159169.59</v>
      </c>
    </row>
    <row r="36" spans="1:14" ht="18" customHeight="1">
      <c r="A36" s="55" t="s">
        <v>45</v>
      </c>
      <c r="B36" s="112">
        <f t="shared" si="1"/>
        <v>0</v>
      </c>
      <c r="C36" s="86"/>
      <c r="D36" s="18"/>
      <c r="E36" s="11"/>
      <c r="F36" s="18"/>
      <c r="G36" s="31"/>
      <c r="H36" s="21"/>
      <c r="I36" s="18"/>
      <c r="J36" s="18"/>
      <c r="K36" s="11"/>
      <c r="L36" s="18"/>
      <c r="M36" s="18"/>
      <c r="N36" s="19">
        <f t="shared" si="11"/>
        <v>0</v>
      </c>
    </row>
    <row r="37" spans="1:14" ht="18" customHeight="1">
      <c r="A37" s="41" t="s">
        <v>46</v>
      </c>
      <c r="B37" s="112">
        <f t="shared" si="1"/>
        <v>1263.32</v>
      </c>
      <c r="C37" s="86"/>
      <c r="D37" s="18"/>
      <c r="E37" s="11">
        <v>1263.32</v>
      </c>
      <c r="F37" s="12">
        <v>1263.32</v>
      </c>
      <c r="G37" s="31"/>
      <c r="H37" s="21"/>
      <c r="I37" s="18"/>
      <c r="J37" s="18"/>
      <c r="K37" s="11"/>
      <c r="L37" s="18"/>
      <c r="M37" s="18"/>
      <c r="N37" s="19">
        <f t="shared" si="11"/>
        <v>1263.32</v>
      </c>
    </row>
    <row r="38" spans="1:14" ht="18" customHeight="1" thickBot="1">
      <c r="A38" s="41" t="s">
        <v>47</v>
      </c>
      <c r="B38" s="112">
        <f t="shared" si="1"/>
        <v>0</v>
      </c>
      <c r="C38" s="86"/>
      <c r="D38" s="18"/>
      <c r="E38" s="11"/>
      <c r="F38" s="18"/>
      <c r="G38" s="22"/>
      <c r="H38" s="18"/>
      <c r="I38" s="18"/>
      <c r="J38" s="18"/>
      <c r="K38" s="11"/>
      <c r="L38" s="18"/>
      <c r="M38" s="18"/>
      <c r="N38" s="19">
        <f t="shared" si="11"/>
        <v>0</v>
      </c>
    </row>
    <row r="39" spans="1:14" ht="18" customHeight="1" thickBot="1">
      <c r="A39" s="79" t="s">
        <v>48</v>
      </c>
      <c r="B39" s="112">
        <f t="shared" si="1"/>
        <v>224832.82</v>
      </c>
      <c r="C39" s="100">
        <f>SUM(C40:C73)</f>
        <v>0</v>
      </c>
      <c r="D39" s="27">
        <f t="shared" ref="D39:N39" si="12">SUM(D40:D73)</f>
        <v>0</v>
      </c>
      <c r="E39" s="27">
        <f>SUM(E40:E73)</f>
        <v>175513.38</v>
      </c>
      <c r="F39" s="27">
        <f t="shared" si="12"/>
        <v>175513.38</v>
      </c>
      <c r="G39" s="52">
        <f t="shared" si="12"/>
        <v>0</v>
      </c>
      <c r="H39" s="52">
        <f t="shared" si="12"/>
        <v>0</v>
      </c>
      <c r="I39" s="52">
        <f t="shared" si="12"/>
        <v>0</v>
      </c>
      <c r="J39" s="52">
        <f t="shared" si="12"/>
        <v>0</v>
      </c>
      <c r="K39" s="27">
        <f>SUM(K40:K73)</f>
        <v>49320.13</v>
      </c>
      <c r="L39" s="27">
        <f t="shared" si="12"/>
        <v>49319.44</v>
      </c>
      <c r="M39" s="27">
        <f t="shared" si="12"/>
        <v>0</v>
      </c>
      <c r="N39" s="27">
        <f t="shared" si="12"/>
        <v>224832.82</v>
      </c>
    </row>
    <row r="40" spans="1:14" ht="18" customHeight="1">
      <c r="A40" s="92" t="s">
        <v>49</v>
      </c>
      <c r="B40" s="112">
        <f t="shared" si="1"/>
        <v>53000</v>
      </c>
      <c r="C40" s="102"/>
      <c r="D40" s="21"/>
      <c r="E40" s="20">
        <v>53000</v>
      </c>
      <c r="F40" s="39">
        <v>53000</v>
      </c>
      <c r="G40" s="36"/>
      <c r="H40" s="35"/>
      <c r="I40" s="36"/>
      <c r="J40" s="35"/>
      <c r="K40" s="20"/>
      <c r="L40" s="21"/>
      <c r="M40" s="21"/>
      <c r="N40" s="19">
        <f t="shared" ref="N40:N73" si="13">D40+F40+M40+L40+H40+J40</f>
        <v>53000</v>
      </c>
    </row>
    <row r="41" spans="1:14" ht="18" customHeight="1">
      <c r="A41" s="55" t="s">
        <v>50</v>
      </c>
      <c r="B41" s="112">
        <f t="shared" si="1"/>
        <v>30000</v>
      </c>
      <c r="C41" s="86"/>
      <c r="D41" s="18"/>
      <c r="E41" s="11">
        <v>30000</v>
      </c>
      <c r="F41" s="34">
        <v>30000</v>
      </c>
      <c r="G41" s="36"/>
      <c r="H41" s="35"/>
      <c r="I41" s="53"/>
      <c r="J41" s="54"/>
      <c r="K41" s="11"/>
      <c r="L41" s="18"/>
      <c r="M41" s="18"/>
      <c r="N41" s="19">
        <f t="shared" si="13"/>
        <v>30000</v>
      </c>
    </row>
    <row r="42" spans="1:14" ht="26.25" customHeight="1">
      <c r="A42" s="55" t="s">
        <v>51</v>
      </c>
      <c r="B42" s="112">
        <f t="shared" si="1"/>
        <v>0</v>
      </c>
      <c r="C42" s="86"/>
      <c r="D42" s="18"/>
      <c r="E42" s="11"/>
      <c r="F42" s="18"/>
      <c r="G42" s="31"/>
      <c r="H42" s="21"/>
      <c r="I42" s="22"/>
      <c r="J42" s="18"/>
      <c r="K42" s="11"/>
      <c r="L42" s="18"/>
      <c r="M42" s="18"/>
      <c r="N42" s="19">
        <f t="shared" si="13"/>
        <v>0</v>
      </c>
    </row>
    <row r="43" spans="1:14" ht="18" customHeight="1">
      <c r="A43" s="55" t="s">
        <v>52</v>
      </c>
      <c r="B43" s="112">
        <f t="shared" si="1"/>
        <v>0</v>
      </c>
      <c r="C43" s="86"/>
      <c r="D43" s="18"/>
      <c r="E43" s="11"/>
      <c r="F43" s="18"/>
      <c r="G43" s="31"/>
      <c r="H43" s="21"/>
      <c r="I43" s="22"/>
      <c r="J43" s="18"/>
      <c r="K43" s="11"/>
      <c r="L43" s="18"/>
      <c r="M43" s="18"/>
      <c r="N43" s="19">
        <f t="shared" si="13"/>
        <v>0</v>
      </c>
    </row>
    <row r="44" spans="1:14" ht="18" customHeight="1">
      <c r="A44" s="55" t="s">
        <v>53</v>
      </c>
      <c r="B44" s="112">
        <f t="shared" si="1"/>
        <v>20000</v>
      </c>
      <c r="C44" s="86">
        <f>25000-25000</f>
        <v>0</v>
      </c>
      <c r="D44" s="18"/>
      <c r="E44" s="11">
        <v>20000</v>
      </c>
      <c r="F44" s="34">
        <v>20000</v>
      </c>
      <c r="G44" s="36"/>
      <c r="H44" s="35"/>
      <c r="I44" s="53"/>
      <c r="J44" s="54"/>
      <c r="K44" s="11"/>
      <c r="L44" s="18"/>
      <c r="M44" s="18"/>
      <c r="N44" s="19">
        <f t="shared" si="13"/>
        <v>20000</v>
      </c>
    </row>
    <row r="45" spans="1:14" ht="28.5" customHeight="1">
      <c r="A45" s="55" t="s">
        <v>54</v>
      </c>
      <c r="B45" s="112">
        <f t="shared" si="1"/>
        <v>3445.2</v>
      </c>
      <c r="C45" s="86"/>
      <c r="D45" s="18"/>
      <c r="E45" s="11">
        <v>3445.2</v>
      </c>
      <c r="F45" s="34">
        <v>3445.2</v>
      </c>
      <c r="G45" s="36"/>
      <c r="H45" s="35"/>
      <c r="I45" s="53"/>
      <c r="J45" s="54"/>
      <c r="K45" s="11"/>
      <c r="L45" s="18"/>
      <c r="M45" s="18"/>
      <c r="N45" s="19">
        <f t="shared" si="13"/>
        <v>3445.2</v>
      </c>
    </row>
    <row r="46" spans="1:14" ht="18" customHeight="1">
      <c r="A46" s="55" t="s">
        <v>55</v>
      </c>
      <c r="B46" s="112">
        <f t="shared" si="1"/>
        <v>9388.18</v>
      </c>
      <c r="C46" s="86"/>
      <c r="D46" s="18"/>
      <c r="E46" s="11">
        <v>9388.18</v>
      </c>
      <c r="F46" s="40">
        <v>9388.18</v>
      </c>
      <c r="G46" s="22"/>
      <c r="H46" s="18"/>
      <c r="I46" s="22"/>
      <c r="J46" s="18"/>
      <c r="K46" s="11"/>
      <c r="L46" s="18"/>
      <c r="M46" s="18"/>
      <c r="N46" s="19">
        <f t="shared" si="13"/>
        <v>9388.18</v>
      </c>
    </row>
    <row r="47" spans="1:14" ht="18" customHeight="1">
      <c r="A47" s="55" t="s">
        <v>56</v>
      </c>
      <c r="B47" s="112">
        <f t="shared" si="1"/>
        <v>0</v>
      </c>
      <c r="C47" s="86"/>
      <c r="D47" s="18"/>
      <c r="E47" s="11"/>
      <c r="F47" s="18"/>
      <c r="G47" s="22"/>
      <c r="H47" s="18"/>
      <c r="I47" s="22"/>
      <c r="J47" s="18"/>
      <c r="K47" s="11"/>
      <c r="L47" s="18"/>
      <c r="M47" s="18"/>
      <c r="N47" s="19">
        <f t="shared" si="13"/>
        <v>0</v>
      </c>
    </row>
    <row r="48" spans="1:14" ht="33" customHeight="1">
      <c r="A48" s="55" t="s">
        <v>57</v>
      </c>
      <c r="B48" s="112">
        <f t="shared" si="1"/>
        <v>0</v>
      </c>
      <c r="C48" s="86"/>
      <c r="D48" s="18"/>
      <c r="E48" s="11"/>
      <c r="F48" s="18"/>
      <c r="G48" s="31"/>
      <c r="H48" s="21"/>
      <c r="I48" s="22"/>
      <c r="J48" s="18"/>
      <c r="K48" s="11"/>
      <c r="L48" s="18"/>
      <c r="M48" s="18"/>
      <c r="N48" s="19">
        <f t="shared" si="13"/>
        <v>0</v>
      </c>
    </row>
    <row r="49" spans="1:14" ht="18" customHeight="1">
      <c r="A49" s="55" t="s">
        <v>58</v>
      </c>
      <c r="B49" s="112">
        <f t="shared" si="1"/>
        <v>0</v>
      </c>
      <c r="C49" s="86"/>
      <c r="D49" s="18"/>
      <c r="E49" s="11"/>
      <c r="F49" s="18"/>
      <c r="G49" s="31"/>
      <c r="H49" s="21"/>
      <c r="I49" s="22"/>
      <c r="J49" s="18"/>
      <c r="K49" s="11"/>
      <c r="L49" s="18"/>
      <c r="M49" s="18"/>
      <c r="N49" s="19">
        <f t="shared" si="13"/>
        <v>0</v>
      </c>
    </row>
    <row r="50" spans="1:14" ht="18" customHeight="1">
      <c r="A50" s="55" t="s">
        <v>59</v>
      </c>
      <c r="B50" s="112">
        <f t="shared" si="1"/>
        <v>0</v>
      </c>
      <c r="C50" s="86"/>
      <c r="D50" s="18"/>
      <c r="E50" s="11"/>
      <c r="F50" s="18"/>
      <c r="G50" s="31"/>
      <c r="H50" s="21"/>
      <c r="I50" s="22"/>
      <c r="J50" s="18"/>
      <c r="K50" s="11"/>
      <c r="L50" s="18"/>
      <c r="M50" s="18"/>
      <c r="N50" s="19">
        <f t="shared" si="13"/>
        <v>0</v>
      </c>
    </row>
    <row r="51" spans="1:14" ht="18" customHeight="1">
      <c r="A51" s="55" t="s">
        <v>60</v>
      </c>
      <c r="B51" s="112">
        <f t="shared" si="1"/>
        <v>1446</v>
      </c>
      <c r="C51" s="86"/>
      <c r="D51" s="18"/>
      <c r="E51" s="11"/>
      <c r="F51" s="34"/>
      <c r="G51" s="36"/>
      <c r="H51" s="35"/>
      <c r="I51" s="53"/>
      <c r="J51" s="54"/>
      <c r="K51" s="11">
        <v>1446</v>
      </c>
      <c r="L51" s="40">
        <v>1446</v>
      </c>
      <c r="M51" s="18"/>
      <c r="N51" s="19">
        <f t="shared" si="13"/>
        <v>1446</v>
      </c>
    </row>
    <row r="52" spans="1:14" ht="18" customHeight="1">
      <c r="A52" s="41" t="s">
        <v>61</v>
      </c>
      <c r="B52" s="112">
        <f t="shared" si="1"/>
        <v>0</v>
      </c>
      <c r="C52" s="86"/>
      <c r="D52" s="18"/>
      <c r="E52" s="11"/>
      <c r="F52" s="18"/>
      <c r="G52" s="31"/>
      <c r="H52" s="21"/>
      <c r="I52" s="22"/>
      <c r="J52" s="18"/>
      <c r="K52" s="11"/>
      <c r="L52" s="18"/>
      <c r="M52" s="18"/>
      <c r="N52" s="19">
        <f t="shared" si="13"/>
        <v>0</v>
      </c>
    </row>
    <row r="53" spans="1:14" ht="18" customHeight="1">
      <c r="A53" s="41" t="s">
        <v>62</v>
      </c>
      <c r="B53" s="112">
        <f t="shared" si="1"/>
        <v>13650</v>
      </c>
      <c r="C53" s="86"/>
      <c r="D53" s="18"/>
      <c r="E53" s="11">
        <v>13650</v>
      </c>
      <c r="F53" s="34">
        <v>13650</v>
      </c>
      <c r="G53" s="36"/>
      <c r="H53" s="35"/>
      <c r="I53" s="53"/>
      <c r="J53" s="54"/>
      <c r="K53" s="11"/>
      <c r="L53" s="18"/>
      <c r="M53" s="18"/>
      <c r="N53" s="19">
        <f t="shared" si="13"/>
        <v>13650</v>
      </c>
    </row>
    <row r="54" spans="1:14" ht="18" customHeight="1">
      <c r="A54" s="41" t="s">
        <v>63</v>
      </c>
      <c r="B54" s="112">
        <f t="shared" si="1"/>
        <v>42373.440000000002</v>
      </c>
      <c r="C54" s="86"/>
      <c r="D54" s="18"/>
      <c r="E54" s="11"/>
      <c r="F54" s="30"/>
      <c r="G54" s="31"/>
      <c r="H54" s="21"/>
      <c r="I54" s="22"/>
      <c r="J54" s="18"/>
      <c r="K54" s="11">
        <v>42374.13</v>
      </c>
      <c r="L54" s="18">
        <v>42373.440000000002</v>
      </c>
      <c r="M54" s="18"/>
      <c r="N54" s="19">
        <f t="shared" si="13"/>
        <v>42373.440000000002</v>
      </c>
    </row>
    <row r="55" spans="1:14" ht="48" customHeight="1">
      <c r="A55" s="41" t="s">
        <v>64</v>
      </c>
      <c r="B55" s="112">
        <f t="shared" si="1"/>
        <v>36730</v>
      </c>
      <c r="C55" s="86"/>
      <c r="D55" s="18"/>
      <c r="E55" s="11">
        <v>36730</v>
      </c>
      <c r="F55" s="40">
        <v>36730</v>
      </c>
      <c r="G55" s="31"/>
      <c r="H55" s="21"/>
      <c r="I55" s="22"/>
      <c r="J55" s="18"/>
      <c r="K55" s="11"/>
      <c r="L55" s="18"/>
      <c r="M55" s="18"/>
      <c r="N55" s="19">
        <f t="shared" si="13"/>
        <v>36730</v>
      </c>
    </row>
    <row r="56" spans="1:14" ht="33.75" customHeight="1">
      <c r="A56" s="41" t="s">
        <v>65</v>
      </c>
      <c r="B56" s="112">
        <f t="shared" si="1"/>
        <v>0</v>
      </c>
      <c r="C56" s="86"/>
      <c r="D56" s="18"/>
      <c r="E56" s="11"/>
      <c r="F56" s="30"/>
      <c r="G56" s="22"/>
      <c r="H56" s="18"/>
      <c r="I56" s="22"/>
      <c r="J56" s="18"/>
      <c r="K56" s="11"/>
      <c r="L56" s="18"/>
      <c r="M56" s="18"/>
      <c r="N56" s="19">
        <f t="shared" si="13"/>
        <v>0</v>
      </c>
    </row>
    <row r="57" spans="1:14" ht="18" customHeight="1">
      <c r="A57" s="41" t="s">
        <v>66</v>
      </c>
      <c r="B57" s="112">
        <f t="shared" si="1"/>
        <v>5500</v>
      </c>
      <c r="C57" s="86"/>
      <c r="D57" s="18"/>
      <c r="E57" s="11"/>
      <c r="F57" s="18"/>
      <c r="G57" s="22"/>
      <c r="H57" s="18"/>
      <c r="I57" s="22"/>
      <c r="J57" s="18"/>
      <c r="K57" s="11">
        <v>5500</v>
      </c>
      <c r="L57" s="40">
        <v>5500</v>
      </c>
      <c r="M57" s="18"/>
      <c r="N57" s="19">
        <f t="shared" si="13"/>
        <v>5500</v>
      </c>
    </row>
    <row r="58" spans="1:14" ht="63.75" customHeight="1">
      <c r="A58" s="41" t="s">
        <v>67</v>
      </c>
      <c r="B58" s="112">
        <f t="shared" si="1"/>
        <v>0</v>
      </c>
      <c r="C58" s="86"/>
      <c r="D58" s="18"/>
      <c r="E58" s="11"/>
      <c r="F58" s="40"/>
      <c r="G58" s="22"/>
      <c r="H58" s="18"/>
      <c r="I58" s="22"/>
      <c r="J58" s="18"/>
      <c r="K58" s="11"/>
      <c r="L58" s="18"/>
      <c r="M58" s="18"/>
      <c r="N58" s="19">
        <f t="shared" si="13"/>
        <v>0</v>
      </c>
    </row>
    <row r="59" spans="1:14" ht="18" customHeight="1">
      <c r="A59" s="41" t="s">
        <v>68</v>
      </c>
      <c r="B59" s="112">
        <f t="shared" si="1"/>
        <v>0</v>
      </c>
      <c r="C59" s="86"/>
      <c r="D59" s="18"/>
      <c r="E59" s="11"/>
      <c r="F59" s="18"/>
      <c r="G59" s="22"/>
      <c r="H59" s="18"/>
      <c r="I59" s="22"/>
      <c r="J59" s="18"/>
      <c r="K59" s="11"/>
      <c r="L59" s="18"/>
      <c r="M59" s="18"/>
      <c r="N59" s="19">
        <f t="shared" si="13"/>
        <v>0</v>
      </c>
    </row>
    <row r="60" spans="1:14" ht="18" customHeight="1">
      <c r="A60" s="41" t="s">
        <v>69</v>
      </c>
      <c r="B60" s="112">
        <f t="shared" si="1"/>
        <v>0</v>
      </c>
      <c r="C60" s="86"/>
      <c r="D60" s="18"/>
      <c r="E60" s="11"/>
      <c r="F60" s="18"/>
      <c r="G60" s="22"/>
      <c r="H60" s="18"/>
      <c r="I60" s="22"/>
      <c r="J60" s="18"/>
      <c r="K60" s="11"/>
      <c r="L60" s="18"/>
      <c r="M60" s="18"/>
      <c r="N60" s="19">
        <f t="shared" si="13"/>
        <v>0</v>
      </c>
    </row>
    <row r="61" spans="1:14" ht="18" customHeight="1">
      <c r="A61" s="41" t="s">
        <v>70</v>
      </c>
      <c r="B61" s="112">
        <f t="shared" si="1"/>
        <v>0</v>
      </c>
      <c r="C61" s="86"/>
      <c r="D61" s="18"/>
      <c r="E61" s="11"/>
      <c r="F61" s="18"/>
      <c r="G61" s="22">
        <v>0</v>
      </c>
      <c r="H61" s="18"/>
      <c r="I61" s="22"/>
      <c r="J61" s="18"/>
      <c r="K61" s="11">
        <f>4967700-4967700</f>
        <v>0</v>
      </c>
      <c r="L61" s="18"/>
      <c r="M61" s="18"/>
      <c r="N61" s="19">
        <f t="shared" si="13"/>
        <v>0</v>
      </c>
    </row>
    <row r="62" spans="1:14" ht="18" customHeight="1">
      <c r="A62" s="55" t="s">
        <v>71</v>
      </c>
      <c r="B62" s="112">
        <f t="shared" si="1"/>
        <v>0</v>
      </c>
      <c r="C62" s="86"/>
      <c r="D62" s="18"/>
      <c r="E62" s="11"/>
      <c r="F62" s="18"/>
      <c r="G62" s="22"/>
      <c r="H62" s="18"/>
      <c r="I62" s="22"/>
      <c r="J62" s="18"/>
      <c r="K62" s="11"/>
      <c r="L62" s="18"/>
      <c r="M62" s="18"/>
      <c r="N62" s="19">
        <f t="shared" si="13"/>
        <v>0</v>
      </c>
    </row>
    <row r="63" spans="1:14" ht="35.25" customHeight="1">
      <c r="A63" s="55" t="s">
        <v>72</v>
      </c>
      <c r="B63" s="112">
        <f t="shared" si="1"/>
        <v>0</v>
      </c>
      <c r="C63" s="86"/>
      <c r="D63" s="18"/>
      <c r="E63" s="11"/>
      <c r="F63" s="18"/>
      <c r="G63" s="22"/>
      <c r="H63" s="18"/>
      <c r="I63" s="22"/>
      <c r="J63" s="18"/>
      <c r="K63" s="11"/>
      <c r="L63" s="18"/>
      <c r="M63" s="18"/>
      <c r="N63" s="19">
        <f t="shared" si="13"/>
        <v>0</v>
      </c>
    </row>
    <row r="64" spans="1:14" ht="17.45" customHeight="1">
      <c r="A64" s="55" t="s">
        <v>73</v>
      </c>
      <c r="B64" s="112">
        <f t="shared" si="1"/>
        <v>0</v>
      </c>
      <c r="C64" s="86"/>
      <c r="D64" s="18"/>
      <c r="E64" s="11"/>
      <c r="F64" s="18"/>
      <c r="G64" s="22"/>
      <c r="H64" s="18"/>
      <c r="I64" s="22"/>
      <c r="J64" s="18"/>
      <c r="K64" s="11"/>
      <c r="L64" s="18"/>
      <c r="M64" s="18"/>
      <c r="N64" s="19">
        <f t="shared" si="13"/>
        <v>0</v>
      </c>
    </row>
    <row r="65" spans="1:20" ht="17.45" customHeight="1">
      <c r="A65" s="41" t="s">
        <v>74</v>
      </c>
      <c r="B65" s="112">
        <f t="shared" si="1"/>
        <v>0</v>
      </c>
      <c r="C65" s="86"/>
      <c r="D65" s="18"/>
      <c r="E65" s="11"/>
      <c r="F65" s="18"/>
      <c r="G65" s="22"/>
      <c r="H65" s="18"/>
      <c r="I65" s="22"/>
      <c r="J65" s="18"/>
      <c r="K65" s="11"/>
      <c r="L65" s="18"/>
      <c r="M65" s="18"/>
      <c r="N65" s="19">
        <f t="shared" si="13"/>
        <v>0</v>
      </c>
    </row>
    <row r="66" spans="1:20" ht="17.45" customHeight="1">
      <c r="A66" s="41" t="s">
        <v>75</v>
      </c>
      <c r="B66" s="112">
        <f t="shared" si="1"/>
        <v>0</v>
      </c>
      <c r="C66" s="86"/>
      <c r="D66" s="18"/>
      <c r="E66" s="11"/>
      <c r="F66" s="18"/>
      <c r="G66" s="22"/>
      <c r="H66" s="18"/>
      <c r="I66" s="22"/>
      <c r="J66" s="18"/>
      <c r="K66" s="11"/>
      <c r="L66" s="18"/>
      <c r="M66" s="18"/>
      <c r="N66" s="19">
        <f t="shared" si="13"/>
        <v>0</v>
      </c>
    </row>
    <row r="67" spans="1:20" ht="17.45" customHeight="1">
      <c r="A67" s="41" t="s">
        <v>76</v>
      </c>
      <c r="B67" s="112">
        <f t="shared" si="1"/>
        <v>0</v>
      </c>
      <c r="C67" s="86"/>
      <c r="D67" s="18"/>
      <c r="E67" s="11"/>
      <c r="F67" s="18"/>
      <c r="G67" s="22"/>
      <c r="H67" s="18"/>
      <c r="I67" s="22"/>
      <c r="J67" s="18"/>
      <c r="K67" s="11"/>
      <c r="L67" s="18"/>
      <c r="M67" s="18"/>
      <c r="N67" s="19">
        <f t="shared" si="13"/>
        <v>0</v>
      </c>
    </row>
    <row r="68" spans="1:20" ht="17.45" customHeight="1">
      <c r="A68" s="41" t="s">
        <v>77</v>
      </c>
      <c r="B68" s="112">
        <f t="shared" si="1"/>
        <v>9300</v>
      </c>
      <c r="C68" s="86"/>
      <c r="D68" s="18"/>
      <c r="E68" s="11">
        <v>9300</v>
      </c>
      <c r="F68" s="40">
        <v>9300</v>
      </c>
      <c r="G68" s="22"/>
      <c r="H68" s="18"/>
      <c r="I68" s="22"/>
      <c r="J68" s="18"/>
      <c r="K68" s="11"/>
      <c r="L68" s="18"/>
      <c r="M68" s="18"/>
      <c r="N68" s="19">
        <f t="shared" si="13"/>
        <v>9300</v>
      </c>
    </row>
    <row r="69" spans="1:20" ht="17.45" customHeight="1">
      <c r="A69" s="41" t="s">
        <v>78</v>
      </c>
      <c r="B69" s="112">
        <f t="shared" si="1"/>
        <v>0</v>
      </c>
      <c r="C69" s="86"/>
      <c r="D69" s="18"/>
      <c r="E69" s="11"/>
      <c r="F69" s="18"/>
      <c r="G69" s="22"/>
      <c r="H69" s="18"/>
      <c r="I69" s="22"/>
      <c r="J69" s="18"/>
      <c r="K69" s="11"/>
      <c r="L69" s="18"/>
      <c r="M69" s="18"/>
      <c r="N69" s="19">
        <f t="shared" si="13"/>
        <v>0</v>
      </c>
    </row>
    <row r="70" spans="1:20" ht="17.45" customHeight="1">
      <c r="A70" s="41" t="s">
        <v>79</v>
      </c>
      <c r="B70" s="112">
        <f t="shared" si="1"/>
        <v>0</v>
      </c>
      <c r="C70" s="86"/>
      <c r="D70" s="18"/>
      <c r="E70" s="11"/>
      <c r="F70" s="34"/>
      <c r="G70" s="50"/>
      <c r="H70" s="49"/>
      <c r="I70" s="50"/>
      <c r="J70" s="49"/>
      <c r="K70" s="11"/>
      <c r="L70" s="18"/>
      <c r="M70" s="18"/>
      <c r="N70" s="19">
        <f t="shared" si="13"/>
        <v>0</v>
      </c>
    </row>
    <row r="71" spans="1:20" ht="18" customHeight="1">
      <c r="A71" s="55" t="s">
        <v>80</v>
      </c>
      <c r="B71" s="112">
        <f t="shared" ref="B71:B134" si="14">D71+F71+H71+J71+L71</f>
        <v>0</v>
      </c>
      <c r="C71" s="102"/>
      <c r="D71" s="21"/>
      <c r="E71" s="20"/>
      <c r="F71" s="21"/>
      <c r="G71" s="31"/>
      <c r="H71" s="21"/>
      <c r="I71" s="31"/>
      <c r="J71" s="21"/>
      <c r="K71" s="20"/>
      <c r="L71" s="21"/>
      <c r="M71" s="21"/>
      <c r="N71" s="32">
        <f t="shared" si="13"/>
        <v>0</v>
      </c>
    </row>
    <row r="72" spans="1:20" ht="18" customHeight="1">
      <c r="A72" s="55" t="s">
        <v>81</v>
      </c>
      <c r="B72" s="112">
        <f t="shared" si="14"/>
        <v>0</v>
      </c>
      <c r="C72" s="106"/>
      <c r="D72" s="57"/>
      <c r="E72" s="56"/>
      <c r="F72" s="57"/>
      <c r="G72" s="58"/>
      <c r="H72" s="24"/>
      <c r="I72" s="58"/>
      <c r="J72" s="57"/>
      <c r="K72" s="56"/>
      <c r="L72" s="57"/>
      <c r="M72" s="24"/>
      <c r="N72" s="19">
        <f t="shared" si="13"/>
        <v>0</v>
      </c>
    </row>
    <row r="73" spans="1:20" ht="30.75" customHeight="1" thickBot="1">
      <c r="A73" s="55" t="s">
        <v>82</v>
      </c>
      <c r="B73" s="112">
        <f t="shared" si="14"/>
        <v>0</v>
      </c>
      <c r="C73" s="107"/>
      <c r="D73" s="60"/>
      <c r="E73" s="59"/>
      <c r="F73" s="60"/>
      <c r="G73" s="61"/>
      <c r="H73" s="18"/>
      <c r="I73" s="61"/>
      <c r="J73" s="60"/>
      <c r="K73" s="59"/>
      <c r="L73" s="60"/>
      <c r="M73" s="18"/>
      <c r="N73" s="19">
        <f t="shared" si="13"/>
        <v>0</v>
      </c>
      <c r="O73" s="2"/>
    </row>
    <row r="74" spans="1:20" ht="18" customHeight="1" thickBot="1">
      <c r="A74" s="93" t="s">
        <v>83</v>
      </c>
      <c r="B74" s="112">
        <f t="shared" si="14"/>
        <v>623686.3600000001</v>
      </c>
      <c r="C74" s="108">
        <f t="shared" ref="C74:N74" si="15">SUM(C75:C115)</f>
        <v>480229.36000000004</v>
      </c>
      <c r="D74" s="62">
        <f t="shared" si="15"/>
        <v>480229.36000000004</v>
      </c>
      <c r="E74" s="62">
        <f t="shared" si="15"/>
        <v>96321</v>
      </c>
      <c r="F74" s="62">
        <f t="shared" si="15"/>
        <v>96321</v>
      </c>
      <c r="G74" s="62">
        <f t="shared" si="15"/>
        <v>0</v>
      </c>
      <c r="H74" s="63">
        <f t="shared" si="15"/>
        <v>0</v>
      </c>
      <c r="I74" s="63">
        <f t="shared" si="15"/>
        <v>0</v>
      </c>
      <c r="J74" s="63">
        <f t="shared" si="15"/>
        <v>0</v>
      </c>
      <c r="K74" s="64">
        <f t="shared" si="15"/>
        <v>47169</v>
      </c>
      <c r="L74" s="64">
        <f t="shared" si="15"/>
        <v>47136</v>
      </c>
      <c r="M74" s="64">
        <f t="shared" si="15"/>
        <v>0</v>
      </c>
      <c r="N74" s="64">
        <f t="shared" si="15"/>
        <v>623686.36</v>
      </c>
    </row>
    <row r="75" spans="1:20" ht="18" customHeight="1">
      <c r="A75" s="55" t="s">
        <v>84</v>
      </c>
      <c r="B75" s="112">
        <f t="shared" si="14"/>
        <v>59588</v>
      </c>
      <c r="C75" s="86">
        <v>32391</v>
      </c>
      <c r="D75" s="12">
        <v>32391</v>
      </c>
      <c r="E75" s="11">
        <v>27197</v>
      </c>
      <c r="F75" s="51">
        <v>27197</v>
      </c>
      <c r="G75" s="53"/>
      <c r="H75" s="65"/>
      <c r="I75" s="66"/>
      <c r="J75" s="65"/>
      <c r="K75" s="11"/>
      <c r="L75" s="51"/>
      <c r="M75" s="18"/>
      <c r="N75" s="19">
        <f t="shared" ref="N75:N115" si="16">D75+F75+M75+L75+H75+J75</f>
        <v>59588</v>
      </c>
    </row>
    <row r="76" spans="1:20" ht="18" customHeight="1">
      <c r="A76" s="55" t="s">
        <v>85</v>
      </c>
      <c r="B76" s="112">
        <f t="shared" si="14"/>
        <v>10076</v>
      </c>
      <c r="C76" s="86"/>
      <c r="D76" s="18"/>
      <c r="E76" s="11"/>
      <c r="F76" s="18"/>
      <c r="G76" s="31"/>
      <c r="H76" s="21"/>
      <c r="I76" s="31"/>
      <c r="J76" s="21"/>
      <c r="K76" s="11">
        <v>10109</v>
      </c>
      <c r="L76" s="67">
        <v>10076</v>
      </c>
      <c r="M76" s="18"/>
      <c r="N76" s="19">
        <f t="shared" si="16"/>
        <v>10076</v>
      </c>
    </row>
    <row r="77" spans="1:20" ht="18" customHeight="1">
      <c r="A77" s="55" t="s">
        <v>86</v>
      </c>
      <c r="B77" s="112">
        <f t="shared" si="14"/>
        <v>31920</v>
      </c>
      <c r="C77" s="86"/>
      <c r="D77" s="18"/>
      <c r="E77" s="11"/>
      <c r="F77" s="34"/>
      <c r="G77" s="36"/>
      <c r="H77" s="65"/>
      <c r="I77" s="66"/>
      <c r="J77" s="65"/>
      <c r="K77" s="11">
        <v>31920</v>
      </c>
      <c r="L77" s="40">
        <v>31920</v>
      </c>
      <c r="M77" s="18"/>
      <c r="N77" s="19">
        <f t="shared" si="16"/>
        <v>31920</v>
      </c>
    </row>
    <row r="78" spans="1:20" ht="18" customHeight="1">
      <c r="A78" s="55" t="s">
        <v>87</v>
      </c>
      <c r="B78" s="112">
        <f t="shared" si="14"/>
        <v>0</v>
      </c>
      <c r="C78" s="86"/>
      <c r="D78" s="18"/>
      <c r="E78" s="11"/>
      <c r="F78" s="18"/>
      <c r="G78" s="31"/>
      <c r="H78" s="21"/>
      <c r="I78" s="31"/>
      <c r="J78" s="21"/>
      <c r="K78" s="11"/>
      <c r="L78" s="18"/>
      <c r="M78" s="18"/>
      <c r="N78" s="19">
        <f t="shared" si="16"/>
        <v>0</v>
      </c>
    </row>
    <row r="79" spans="1:20" ht="33" customHeight="1">
      <c r="A79" s="55" t="s">
        <v>88</v>
      </c>
      <c r="B79" s="112">
        <f t="shared" si="14"/>
        <v>0</v>
      </c>
      <c r="C79" s="86"/>
      <c r="D79" s="18"/>
      <c r="E79" s="11"/>
      <c r="F79" s="18"/>
      <c r="G79" s="31"/>
      <c r="H79" s="21"/>
      <c r="I79" s="31"/>
      <c r="J79" s="21"/>
      <c r="K79" s="11"/>
      <c r="L79" s="18"/>
      <c r="M79" s="18"/>
      <c r="N79" s="19">
        <f t="shared" si="16"/>
        <v>0</v>
      </c>
    </row>
    <row r="80" spans="1:20" ht="32.25" customHeight="1">
      <c r="A80" s="55" t="s">
        <v>89</v>
      </c>
      <c r="B80" s="112">
        <f t="shared" si="14"/>
        <v>0</v>
      </c>
      <c r="C80" s="86"/>
      <c r="D80" s="18"/>
      <c r="E80" s="11"/>
      <c r="F80" s="18"/>
      <c r="G80" s="22"/>
      <c r="H80" s="18"/>
      <c r="I80" s="22"/>
      <c r="J80" s="18"/>
      <c r="K80" s="11"/>
      <c r="L80" s="18"/>
      <c r="M80" s="18"/>
      <c r="N80" s="19">
        <f t="shared" si="16"/>
        <v>0</v>
      </c>
      <c r="P80" s="68"/>
      <c r="Q80" s="68"/>
      <c r="R80" s="68"/>
      <c r="S80" s="68"/>
      <c r="T80" s="68"/>
    </row>
    <row r="81" spans="1:14" ht="31.5">
      <c r="A81" s="55" t="s">
        <v>90</v>
      </c>
      <c r="B81" s="112">
        <f t="shared" si="14"/>
        <v>5544</v>
      </c>
      <c r="C81" s="86"/>
      <c r="D81" s="18"/>
      <c r="E81" s="11">
        <v>5544</v>
      </c>
      <c r="F81" s="51">
        <v>5544</v>
      </c>
      <c r="G81" s="69"/>
      <c r="H81" s="17"/>
      <c r="I81" s="16"/>
      <c r="J81" s="17"/>
      <c r="K81" s="11"/>
      <c r="L81" s="18"/>
      <c r="M81" s="18"/>
      <c r="N81" s="19">
        <f t="shared" si="16"/>
        <v>5544</v>
      </c>
    </row>
    <row r="82" spans="1:14" ht="46.5" customHeight="1">
      <c r="A82" s="55" t="s">
        <v>91</v>
      </c>
      <c r="B82" s="112">
        <f t="shared" si="14"/>
        <v>20700</v>
      </c>
      <c r="C82" s="86"/>
      <c r="D82" s="18"/>
      <c r="E82" s="11">
        <v>20700</v>
      </c>
      <c r="F82" s="34">
        <v>20700</v>
      </c>
      <c r="G82" s="66"/>
      <c r="H82" s="15"/>
      <c r="I82" s="16"/>
      <c r="J82" s="17"/>
      <c r="K82" s="11"/>
      <c r="L82" s="18"/>
      <c r="M82" s="18"/>
      <c r="N82" s="19">
        <f t="shared" si="16"/>
        <v>20700</v>
      </c>
    </row>
    <row r="83" spans="1:14" ht="37.5" customHeight="1">
      <c r="A83" s="55" t="s">
        <v>92</v>
      </c>
      <c r="B83" s="112">
        <f t="shared" si="14"/>
        <v>0</v>
      </c>
      <c r="C83" s="86"/>
      <c r="D83" s="18"/>
      <c r="E83" s="11"/>
      <c r="F83" s="60"/>
      <c r="G83" s="31"/>
      <c r="H83" s="21"/>
      <c r="I83" s="22"/>
      <c r="J83" s="18"/>
      <c r="K83" s="11"/>
      <c r="L83" s="18"/>
      <c r="M83" s="18"/>
      <c r="N83" s="19">
        <f t="shared" si="16"/>
        <v>0</v>
      </c>
    </row>
    <row r="84" spans="1:14" ht="24.75" customHeight="1">
      <c r="A84" s="55" t="s">
        <v>93</v>
      </c>
      <c r="B84" s="112">
        <f t="shared" si="14"/>
        <v>0</v>
      </c>
      <c r="C84" s="86"/>
      <c r="D84" s="18"/>
      <c r="E84" s="11"/>
      <c r="F84" s="60"/>
      <c r="G84" s="31"/>
      <c r="H84" s="21"/>
      <c r="I84" s="22"/>
      <c r="J84" s="18"/>
      <c r="K84" s="11"/>
      <c r="L84" s="18"/>
      <c r="M84" s="18"/>
      <c r="N84" s="19">
        <f t="shared" si="16"/>
        <v>0</v>
      </c>
    </row>
    <row r="85" spans="1:14" ht="32.25" customHeight="1">
      <c r="A85" s="55" t="s">
        <v>94</v>
      </c>
      <c r="B85" s="112">
        <f t="shared" si="14"/>
        <v>0</v>
      </c>
      <c r="C85" s="86"/>
      <c r="D85" s="18"/>
      <c r="E85" s="11"/>
      <c r="F85" s="60"/>
      <c r="G85" s="31"/>
      <c r="H85" s="21"/>
      <c r="I85" s="22"/>
      <c r="J85" s="18"/>
      <c r="K85" s="11"/>
      <c r="L85" s="18"/>
      <c r="M85" s="18"/>
      <c r="N85" s="19">
        <f t="shared" si="16"/>
        <v>0</v>
      </c>
    </row>
    <row r="86" spans="1:14" ht="28.5" customHeight="1">
      <c r="A86" s="41" t="s">
        <v>95</v>
      </c>
      <c r="B86" s="112">
        <f t="shared" si="14"/>
        <v>0</v>
      </c>
      <c r="C86" s="86"/>
      <c r="D86" s="18"/>
      <c r="E86" s="11"/>
      <c r="F86" s="60"/>
      <c r="G86" s="31"/>
      <c r="H86" s="21"/>
      <c r="I86" s="22"/>
      <c r="J86" s="18"/>
      <c r="K86" s="11"/>
      <c r="L86" s="18"/>
      <c r="M86" s="18"/>
      <c r="N86" s="19">
        <f t="shared" si="16"/>
        <v>0</v>
      </c>
    </row>
    <row r="87" spans="1:14" ht="31.5" customHeight="1">
      <c r="A87" s="41" t="s">
        <v>96</v>
      </c>
      <c r="B87" s="112">
        <f t="shared" si="14"/>
        <v>15930</v>
      </c>
      <c r="C87" s="86">
        <v>4510</v>
      </c>
      <c r="D87" s="51">
        <v>4510</v>
      </c>
      <c r="E87" s="11">
        <v>6280</v>
      </c>
      <c r="F87" s="13">
        <v>6280</v>
      </c>
      <c r="G87" s="36"/>
      <c r="H87" s="35"/>
      <c r="I87" s="53"/>
      <c r="J87" s="54"/>
      <c r="K87" s="11">
        <f>1640+3500</f>
        <v>5140</v>
      </c>
      <c r="L87" s="30">
        <v>5140</v>
      </c>
      <c r="M87" s="18"/>
      <c r="N87" s="19">
        <f t="shared" si="16"/>
        <v>15930</v>
      </c>
    </row>
    <row r="88" spans="1:14" ht="33" customHeight="1">
      <c r="A88" s="41" t="s">
        <v>97</v>
      </c>
      <c r="B88" s="112">
        <f t="shared" si="14"/>
        <v>0</v>
      </c>
      <c r="C88" s="86"/>
      <c r="D88" s="18"/>
      <c r="E88" s="11"/>
      <c r="F88" s="60"/>
      <c r="G88" s="31"/>
      <c r="H88" s="21"/>
      <c r="I88" s="22"/>
      <c r="J88" s="18"/>
      <c r="K88" s="11"/>
      <c r="L88" s="18"/>
      <c r="M88" s="18"/>
      <c r="N88" s="19">
        <f t="shared" si="16"/>
        <v>0</v>
      </c>
    </row>
    <row r="89" spans="1:14" ht="18" customHeight="1">
      <c r="A89" s="41" t="s">
        <v>98</v>
      </c>
      <c r="B89" s="112">
        <f t="shared" si="14"/>
        <v>0</v>
      </c>
      <c r="C89" s="86"/>
      <c r="D89" s="18"/>
      <c r="E89" s="11"/>
      <c r="F89" s="60"/>
      <c r="G89" s="31"/>
      <c r="H89" s="21"/>
      <c r="I89" s="22"/>
      <c r="J89" s="18"/>
      <c r="K89" s="11"/>
      <c r="L89" s="18"/>
      <c r="M89" s="18"/>
      <c r="N89" s="19">
        <f t="shared" si="16"/>
        <v>0</v>
      </c>
    </row>
    <row r="90" spans="1:14" ht="18" customHeight="1">
      <c r="A90" s="41" t="s">
        <v>99</v>
      </c>
      <c r="B90" s="112">
        <f t="shared" si="14"/>
        <v>0</v>
      </c>
      <c r="C90" s="86"/>
      <c r="D90" s="18"/>
      <c r="E90" s="11"/>
      <c r="F90" s="60"/>
      <c r="G90" s="31"/>
      <c r="H90" s="21"/>
      <c r="I90" s="22"/>
      <c r="J90" s="18"/>
      <c r="K90" s="11"/>
      <c r="L90" s="18"/>
      <c r="M90" s="18"/>
      <c r="N90" s="19">
        <f t="shared" si="16"/>
        <v>0</v>
      </c>
    </row>
    <row r="91" spans="1:14" ht="18" customHeight="1">
      <c r="A91" s="41" t="s">
        <v>100</v>
      </c>
      <c r="B91" s="112">
        <f t="shared" si="14"/>
        <v>0</v>
      </c>
      <c r="C91" s="86"/>
      <c r="D91" s="18"/>
      <c r="E91" s="11"/>
      <c r="F91" s="60"/>
      <c r="G91" s="31"/>
      <c r="H91" s="21"/>
      <c r="I91" s="22"/>
      <c r="J91" s="18"/>
      <c r="K91" s="11"/>
      <c r="L91" s="18"/>
      <c r="M91" s="18"/>
      <c r="N91" s="19">
        <f t="shared" si="16"/>
        <v>0</v>
      </c>
    </row>
    <row r="92" spans="1:14" ht="18" customHeight="1">
      <c r="A92" s="41" t="s">
        <v>101</v>
      </c>
      <c r="B92" s="112">
        <f t="shared" si="14"/>
        <v>8200</v>
      </c>
      <c r="C92" s="86"/>
      <c r="D92" s="18"/>
      <c r="E92" s="11">
        <v>8200</v>
      </c>
      <c r="F92" s="18">
        <v>8200</v>
      </c>
      <c r="G92" s="31"/>
      <c r="H92" s="21"/>
      <c r="I92" s="22"/>
      <c r="J92" s="18"/>
      <c r="K92" s="11"/>
      <c r="L92" s="18"/>
      <c r="M92" s="18"/>
      <c r="N92" s="19">
        <f t="shared" si="16"/>
        <v>8200</v>
      </c>
    </row>
    <row r="93" spans="1:14" ht="18" customHeight="1">
      <c r="A93" s="41" t="s">
        <v>102</v>
      </c>
      <c r="B93" s="112">
        <f t="shared" si="14"/>
        <v>0</v>
      </c>
      <c r="C93" s="86"/>
      <c r="D93" s="18"/>
      <c r="E93" s="11"/>
      <c r="F93" s="18"/>
      <c r="G93" s="31"/>
      <c r="H93" s="21"/>
      <c r="I93" s="22"/>
      <c r="J93" s="18"/>
      <c r="K93" s="11"/>
      <c r="L93" s="18"/>
      <c r="M93" s="18"/>
      <c r="N93" s="19">
        <f t="shared" si="16"/>
        <v>0</v>
      </c>
    </row>
    <row r="94" spans="1:14" ht="18" customHeight="1">
      <c r="A94" s="41" t="s">
        <v>103</v>
      </c>
      <c r="B94" s="112">
        <f t="shared" si="14"/>
        <v>8400</v>
      </c>
      <c r="C94" s="86">
        <f>34000-34000</f>
        <v>0</v>
      </c>
      <c r="D94" s="18"/>
      <c r="E94" s="11">
        <f>8200+200</f>
        <v>8400</v>
      </c>
      <c r="F94" s="34">
        <v>8400</v>
      </c>
      <c r="G94" s="36"/>
      <c r="H94" s="35"/>
      <c r="I94" s="53"/>
      <c r="J94" s="54"/>
      <c r="K94" s="11"/>
      <c r="L94" s="18"/>
      <c r="M94" s="18"/>
      <c r="N94" s="19">
        <f t="shared" si="16"/>
        <v>8400</v>
      </c>
    </row>
    <row r="95" spans="1:14" ht="18" customHeight="1">
      <c r="A95" s="41" t="s">
        <v>104</v>
      </c>
      <c r="B95" s="112">
        <f t="shared" si="14"/>
        <v>0</v>
      </c>
      <c r="C95" s="86"/>
      <c r="D95" s="18"/>
      <c r="E95" s="11"/>
      <c r="F95" s="18"/>
      <c r="G95" s="31"/>
      <c r="H95" s="21"/>
      <c r="I95" s="22"/>
      <c r="J95" s="18"/>
      <c r="K95" s="11"/>
      <c r="L95" s="18"/>
      <c r="M95" s="18"/>
      <c r="N95" s="19">
        <f t="shared" si="16"/>
        <v>0</v>
      </c>
    </row>
    <row r="96" spans="1:14" ht="18" customHeight="1">
      <c r="A96" s="41" t="s">
        <v>105</v>
      </c>
      <c r="B96" s="112">
        <f t="shared" si="14"/>
        <v>0</v>
      </c>
      <c r="C96" s="86"/>
      <c r="D96" s="18"/>
      <c r="E96" s="11"/>
      <c r="F96" s="18"/>
      <c r="G96" s="31"/>
      <c r="H96" s="21"/>
      <c r="I96" s="22"/>
      <c r="J96" s="18"/>
      <c r="K96" s="11"/>
      <c r="L96" s="18"/>
      <c r="M96" s="18"/>
      <c r="N96" s="19">
        <f t="shared" si="16"/>
        <v>0</v>
      </c>
    </row>
    <row r="97" spans="1:14" ht="18" customHeight="1">
      <c r="A97" s="41" t="s">
        <v>106</v>
      </c>
      <c r="B97" s="112">
        <f t="shared" si="14"/>
        <v>0</v>
      </c>
      <c r="C97" s="86"/>
      <c r="D97" s="18"/>
      <c r="E97" s="11"/>
      <c r="F97" s="34"/>
      <c r="G97" s="36"/>
      <c r="H97" s="35"/>
      <c r="I97" s="53"/>
      <c r="J97" s="54"/>
      <c r="K97" s="11"/>
      <c r="L97" s="18"/>
      <c r="M97" s="18"/>
      <c r="N97" s="19">
        <f t="shared" si="16"/>
        <v>0</v>
      </c>
    </row>
    <row r="98" spans="1:14" ht="18" customHeight="1">
      <c r="A98" s="41" t="s">
        <v>107</v>
      </c>
      <c r="B98" s="112">
        <f t="shared" si="14"/>
        <v>0</v>
      </c>
      <c r="C98" s="86"/>
      <c r="D98" s="18"/>
      <c r="E98" s="11"/>
      <c r="F98" s="18"/>
      <c r="G98" s="31"/>
      <c r="H98" s="21"/>
      <c r="I98" s="22"/>
      <c r="J98" s="18"/>
      <c r="K98" s="11"/>
      <c r="L98" s="18"/>
      <c r="M98" s="18"/>
      <c r="N98" s="19">
        <f t="shared" si="16"/>
        <v>0</v>
      </c>
    </row>
    <row r="99" spans="1:14" ht="18" customHeight="1">
      <c r="A99" s="41" t="s">
        <v>108</v>
      </c>
      <c r="B99" s="112">
        <f t="shared" si="14"/>
        <v>0</v>
      </c>
      <c r="C99" s="86"/>
      <c r="D99" s="18"/>
      <c r="E99" s="11"/>
      <c r="F99" s="18"/>
      <c r="G99" s="31"/>
      <c r="H99" s="21"/>
      <c r="I99" s="22"/>
      <c r="J99" s="18"/>
      <c r="K99" s="11"/>
      <c r="L99" s="18"/>
      <c r="M99" s="18"/>
      <c r="N99" s="19">
        <f t="shared" si="16"/>
        <v>0</v>
      </c>
    </row>
    <row r="100" spans="1:14" ht="18" customHeight="1">
      <c r="A100" s="41" t="s">
        <v>109</v>
      </c>
      <c r="B100" s="112">
        <f t="shared" si="14"/>
        <v>0</v>
      </c>
      <c r="C100" s="86"/>
      <c r="D100" s="18"/>
      <c r="E100" s="11"/>
      <c r="F100" s="18"/>
      <c r="G100" s="31"/>
      <c r="H100" s="21"/>
      <c r="I100" s="22"/>
      <c r="J100" s="18"/>
      <c r="K100" s="11"/>
      <c r="L100" s="18"/>
      <c r="M100" s="18"/>
      <c r="N100" s="19">
        <f t="shared" si="16"/>
        <v>0</v>
      </c>
    </row>
    <row r="101" spans="1:14" ht="18" customHeight="1">
      <c r="A101" s="41" t="s">
        <v>110</v>
      </c>
      <c r="B101" s="112">
        <f t="shared" si="14"/>
        <v>0</v>
      </c>
      <c r="C101" s="86"/>
      <c r="D101" s="18"/>
      <c r="E101" s="11"/>
      <c r="F101" s="18"/>
      <c r="G101" s="31"/>
      <c r="H101" s="21"/>
      <c r="I101" s="22"/>
      <c r="J101" s="18"/>
      <c r="K101" s="11"/>
      <c r="L101" s="18"/>
      <c r="M101" s="18"/>
      <c r="N101" s="19">
        <f t="shared" si="16"/>
        <v>0</v>
      </c>
    </row>
    <row r="102" spans="1:14" ht="18" customHeight="1">
      <c r="A102" s="41" t="s">
        <v>111</v>
      </c>
      <c r="B102" s="112">
        <f t="shared" si="14"/>
        <v>0</v>
      </c>
      <c r="C102" s="86"/>
      <c r="D102" s="18"/>
      <c r="E102" s="11"/>
      <c r="F102" s="18"/>
      <c r="G102" s="22"/>
      <c r="H102" s="18"/>
      <c r="I102" s="22"/>
      <c r="J102" s="18"/>
      <c r="K102" s="11"/>
      <c r="L102" s="18"/>
      <c r="M102" s="18"/>
      <c r="N102" s="19">
        <f t="shared" si="16"/>
        <v>0</v>
      </c>
    </row>
    <row r="103" spans="1:14" ht="24.75" customHeight="1">
      <c r="A103" s="41" t="s">
        <v>112</v>
      </c>
      <c r="B103" s="112">
        <f t="shared" si="14"/>
        <v>397809.96</v>
      </c>
      <c r="C103" s="86">
        <v>397809.96</v>
      </c>
      <c r="D103" s="39">
        <v>397809.96</v>
      </c>
      <c r="E103" s="11"/>
      <c r="F103" s="18"/>
      <c r="G103" s="22"/>
      <c r="H103" s="18"/>
      <c r="I103" s="22"/>
      <c r="J103" s="18"/>
      <c r="K103" s="11"/>
      <c r="L103" s="18"/>
      <c r="M103" s="18"/>
      <c r="N103" s="19">
        <f t="shared" si="16"/>
        <v>397809.96</v>
      </c>
    </row>
    <row r="104" spans="1:14" ht="18" customHeight="1">
      <c r="A104" s="41" t="s">
        <v>113</v>
      </c>
      <c r="B104" s="112">
        <f t="shared" si="14"/>
        <v>0</v>
      </c>
      <c r="C104" s="86"/>
      <c r="D104" s="18"/>
      <c r="E104" s="11"/>
      <c r="F104" s="18"/>
      <c r="G104" s="22"/>
      <c r="H104" s="18"/>
      <c r="I104" s="22"/>
      <c r="J104" s="18"/>
      <c r="K104" s="11"/>
      <c r="L104" s="18"/>
      <c r="M104" s="18"/>
      <c r="N104" s="19">
        <f t="shared" si="16"/>
        <v>0</v>
      </c>
    </row>
    <row r="105" spans="1:14" ht="34.9" customHeight="1">
      <c r="A105" s="55" t="s">
        <v>114</v>
      </c>
      <c r="B105" s="112">
        <f t="shared" si="14"/>
        <v>0</v>
      </c>
      <c r="C105" s="86"/>
      <c r="D105" s="18"/>
      <c r="E105" s="11"/>
      <c r="F105" s="18"/>
      <c r="G105" s="22"/>
      <c r="H105" s="18"/>
      <c r="I105" s="22"/>
      <c r="J105" s="18"/>
      <c r="K105" s="11"/>
      <c r="L105" s="18"/>
      <c r="M105" s="18"/>
      <c r="N105" s="19">
        <f t="shared" si="16"/>
        <v>0</v>
      </c>
    </row>
    <row r="106" spans="1:14" ht="18" customHeight="1">
      <c r="A106" s="55" t="s">
        <v>115</v>
      </c>
      <c r="B106" s="112">
        <f t="shared" si="14"/>
        <v>0</v>
      </c>
      <c r="C106" s="86"/>
      <c r="D106" s="18"/>
      <c r="E106" s="11"/>
      <c r="F106" s="18"/>
      <c r="G106" s="22"/>
      <c r="H106" s="18"/>
      <c r="I106" s="22"/>
      <c r="J106" s="18"/>
      <c r="K106" s="11"/>
      <c r="L106" s="18"/>
      <c r="M106" s="18"/>
      <c r="N106" s="19">
        <f t="shared" si="16"/>
        <v>0</v>
      </c>
    </row>
    <row r="107" spans="1:14" ht="31.5" customHeight="1">
      <c r="A107" s="41" t="s">
        <v>116</v>
      </c>
      <c r="B107" s="112">
        <f t="shared" si="14"/>
        <v>0</v>
      </c>
      <c r="C107" s="86"/>
      <c r="D107" s="18"/>
      <c r="E107" s="11"/>
      <c r="F107" s="18"/>
      <c r="G107" s="22"/>
      <c r="H107" s="18"/>
      <c r="I107" s="22"/>
      <c r="J107" s="18"/>
      <c r="K107" s="11">
        <v>0</v>
      </c>
      <c r="L107" s="18"/>
      <c r="M107" s="18"/>
      <c r="N107" s="19">
        <f t="shared" si="16"/>
        <v>0</v>
      </c>
    </row>
    <row r="108" spans="1:14" ht="18" customHeight="1">
      <c r="A108" s="41" t="s">
        <v>117</v>
      </c>
      <c r="B108" s="112">
        <f t="shared" si="14"/>
        <v>0</v>
      </c>
      <c r="C108" s="86"/>
      <c r="D108" s="18"/>
      <c r="E108" s="11"/>
      <c r="F108" s="18"/>
      <c r="G108" s="22"/>
      <c r="H108" s="18"/>
      <c r="I108" s="22"/>
      <c r="J108" s="18"/>
      <c r="K108" s="11"/>
      <c r="L108" s="18"/>
      <c r="M108" s="18"/>
      <c r="N108" s="19">
        <f t="shared" si="16"/>
        <v>0</v>
      </c>
    </row>
    <row r="109" spans="1:14" ht="18" customHeight="1">
      <c r="A109" s="41" t="s">
        <v>118</v>
      </c>
      <c r="B109" s="112">
        <f t="shared" si="14"/>
        <v>0</v>
      </c>
      <c r="C109" s="86"/>
      <c r="D109" s="18"/>
      <c r="E109" s="11"/>
      <c r="F109" s="18"/>
      <c r="G109" s="22"/>
      <c r="H109" s="18"/>
      <c r="I109" s="22"/>
      <c r="J109" s="18"/>
      <c r="K109" s="11"/>
      <c r="L109" s="18"/>
      <c r="M109" s="18"/>
      <c r="N109" s="19">
        <f t="shared" si="16"/>
        <v>0</v>
      </c>
    </row>
    <row r="110" spans="1:14" ht="15" customHeight="1">
      <c r="A110" s="41" t="s">
        <v>119</v>
      </c>
      <c r="B110" s="112">
        <f t="shared" si="14"/>
        <v>0</v>
      </c>
      <c r="C110" s="86"/>
      <c r="D110" s="18"/>
      <c r="E110" s="11"/>
      <c r="F110" s="18"/>
      <c r="G110" s="22"/>
      <c r="H110" s="18"/>
      <c r="I110" s="22"/>
      <c r="J110" s="18"/>
      <c r="K110" s="11"/>
      <c r="L110" s="18"/>
      <c r="M110" s="18"/>
      <c r="N110" s="19">
        <f t="shared" si="16"/>
        <v>0</v>
      </c>
    </row>
    <row r="111" spans="1:14" ht="18" customHeight="1">
      <c r="A111" s="41" t="s">
        <v>120</v>
      </c>
      <c r="B111" s="112">
        <f t="shared" si="14"/>
        <v>0</v>
      </c>
      <c r="C111" s="86"/>
      <c r="D111" s="18"/>
      <c r="E111" s="11"/>
      <c r="F111" s="18"/>
      <c r="G111" s="22"/>
      <c r="H111" s="18"/>
      <c r="I111" s="22"/>
      <c r="J111" s="18"/>
      <c r="K111" s="11"/>
      <c r="L111" s="18"/>
      <c r="M111" s="18"/>
      <c r="N111" s="19">
        <f t="shared" si="16"/>
        <v>0</v>
      </c>
    </row>
    <row r="112" spans="1:14" ht="18" customHeight="1">
      <c r="A112" s="41" t="s">
        <v>121</v>
      </c>
      <c r="B112" s="112">
        <f t="shared" si="14"/>
        <v>45518.400000000001</v>
      </c>
      <c r="C112" s="86">
        <v>45518.400000000001</v>
      </c>
      <c r="D112" s="39">
        <v>45518.400000000001</v>
      </c>
      <c r="E112" s="70"/>
      <c r="F112" s="71"/>
      <c r="G112" s="72"/>
      <c r="H112" s="71"/>
      <c r="I112" s="72"/>
      <c r="J112" s="71"/>
      <c r="K112" s="70"/>
      <c r="L112" s="71"/>
      <c r="M112" s="71"/>
      <c r="N112" s="73">
        <f t="shared" si="16"/>
        <v>45518.400000000001</v>
      </c>
    </row>
    <row r="113" spans="1:14" ht="18" customHeight="1">
      <c r="A113" s="55" t="s">
        <v>122</v>
      </c>
      <c r="B113" s="112">
        <f t="shared" si="14"/>
        <v>20000</v>
      </c>
      <c r="C113" s="99"/>
      <c r="D113" s="24"/>
      <c r="E113" s="23">
        <v>20000</v>
      </c>
      <c r="F113" s="74">
        <v>20000</v>
      </c>
      <c r="G113" s="25"/>
      <c r="H113" s="24"/>
      <c r="I113" s="25"/>
      <c r="J113" s="24"/>
      <c r="K113" s="23"/>
      <c r="L113" s="24"/>
      <c r="M113" s="24"/>
      <c r="N113" s="19">
        <f t="shared" si="16"/>
        <v>20000</v>
      </c>
    </row>
    <row r="114" spans="1:14" ht="18" customHeight="1">
      <c r="A114" s="55" t="s">
        <v>123</v>
      </c>
      <c r="B114" s="112">
        <f t="shared" si="14"/>
        <v>0</v>
      </c>
      <c r="C114" s="102"/>
      <c r="D114" s="21"/>
      <c r="E114" s="20"/>
      <c r="F114" s="21"/>
      <c r="G114" s="31"/>
      <c r="H114" s="21"/>
      <c r="I114" s="31"/>
      <c r="J114" s="21"/>
      <c r="K114" s="20"/>
      <c r="L114" s="21"/>
      <c r="M114" s="21"/>
      <c r="N114" s="19">
        <f t="shared" si="16"/>
        <v>0</v>
      </c>
    </row>
    <row r="115" spans="1:14" ht="18" customHeight="1" thickBot="1">
      <c r="A115" s="55" t="s">
        <v>124</v>
      </c>
      <c r="B115" s="112">
        <f t="shared" si="14"/>
        <v>0</v>
      </c>
      <c r="C115" s="86"/>
      <c r="D115" s="18"/>
      <c r="E115" s="11"/>
      <c r="F115" s="18"/>
      <c r="G115" s="22"/>
      <c r="H115" s="18"/>
      <c r="I115" s="22"/>
      <c r="J115" s="18"/>
      <c r="K115" s="11"/>
      <c r="L115" s="18"/>
      <c r="M115" s="18"/>
      <c r="N115" s="19">
        <f t="shared" si="16"/>
        <v>0</v>
      </c>
    </row>
    <row r="116" spans="1:14" ht="18" customHeight="1" thickBot="1">
      <c r="A116" s="79" t="s">
        <v>125</v>
      </c>
      <c r="B116" s="112">
        <f t="shared" si="14"/>
        <v>21335.78</v>
      </c>
      <c r="C116" s="109">
        <f>SUM(C117:C120)</f>
        <v>0</v>
      </c>
      <c r="D116" s="63">
        <f t="shared" ref="D116:M116" si="17">SUM(D117:D120)</f>
        <v>0</v>
      </c>
      <c r="E116" s="63">
        <f>SUM(E117:E120)</f>
        <v>0</v>
      </c>
      <c r="F116" s="63">
        <f t="shared" si="17"/>
        <v>0</v>
      </c>
      <c r="G116" s="63">
        <f t="shared" si="17"/>
        <v>0</v>
      </c>
      <c r="H116" s="63">
        <f t="shared" si="17"/>
        <v>0</v>
      </c>
      <c r="I116" s="63">
        <f t="shared" si="17"/>
        <v>0</v>
      </c>
      <c r="J116" s="63">
        <f t="shared" si="17"/>
        <v>0</v>
      </c>
      <c r="K116" s="63">
        <f>SUM(K117:K120)</f>
        <v>21380</v>
      </c>
      <c r="L116" s="63">
        <f t="shared" si="17"/>
        <v>21335.78</v>
      </c>
      <c r="M116" s="63">
        <f t="shared" si="17"/>
        <v>0</v>
      </c>
      <c r="N116" s="75">
        <f>D116+F116+M116+L116+H116</f>
        <v>21335.78</v>
      </c>
    </row>
    <row r="117" spans="1:14" ht="18" customHeight="1">
      <c r="A117" s="92" t="s">
        <v>126</v>
      </c>
      <c r="B117" s="112">
        <f t="shared" si="14"/>
        <v>0</v>
      </c>
      <c r="C117" s="102"/>
      <c r="D117" s="21"/>
      <c r="E117" s="20"/>
      <c r="F117" s="21"/>
      <c r="G117" s="31"/>
      <c r="H117" s="21"/>
      <c r="I117" s="31"/>
      <c r="J117" s="21"/>
      <c r="K117" s="20"/>
      <c r="L117" s="21"/>
      <c r="M117" s="21"/>
      <c r="N117" s="32">
        <f>D117+F117+M117+L117+H117+J117</f>
        <v>0</v>
      </c>
    </row>
    <row r="118" spans="1:14" ht="31.5">
      <c r="A118" s="55" t="s">
        <v>127</v>
      </c>
      <c r="B118" s="112">
        <f t="shared" si="14"/>
        <v>8880</v>
      </c>
      <c r="C118" s="102"/>
      <c r="D118" s="21"/>
      <c r="E118" s="20"/>
      <c r="F118" s="21"/>
      <c r="G118" s="31"/>
      <c r="H118" s="21"/>
      <c r="I118" s="31"/>
      <c r="J118" s="21"/>
      <c r="K118" s="20">
        <v>8880</v>
      </c>
      <c r="L118" s="30">
        <v>8880</v>
      </c>
      <c r="M118" s="21"/>
      <c r="N118" s="32">
        <f>D118+F118+M118+L118+H118+J118</f>
        <v>8880</v>
      </c>
    </row>
    <row r="119" spans="1:14" ht="18" customHeight="1">
      <c r="A119" s="55" t="s">
        <v>128</v>
      </c>
      <c r="B119" s="112">
        <f t="shared" si="14"/>
        <v>12455.78</v>
      </c>
      <c r="C119" s="102"/>
      <c r="D119" s="21"/>
      <c r="E119" s="20"/>
      <c r="F119" s="12"/>
      <c r="G119" s="76"/>
      <c r="H119" s="77"/>
      <c r="I119" s="78"/>
      <c r="J119" s="77"/>
      <c r="K119" s="20">
        <v>12500</v>
      </c>
      <c r="L119" s="39">
        <v>12455.78</v>
      </c>
      <c r="M119" s="21"/>
      <c r="N119" s="32">
        <f>D119+F119+M119+L119+H119+J119</f>
        <v>12455.78</v>
      </c>
    </row>
    <row r="120" spans="1:14" ht="18" customHeight="1" thickBot="1">
      <c r="A120" s="55" t="s">
        <v>129</v>
      </c>
      <c r="B120" s="112">
        <f t="shared" si="14"/>
        <v>0</v>
      </c>
      <c r="C120" s="102"/>
      <c r="D120" s="21"/>
      <c r="E120" s="20"/>
      <c r="F120" s="21"/>
      <c r="G120" s="31"/>
      <c r="H120" s="21"/>
      <c r="I120" s="31"/>
      <c r="J120" s="21"/>
      <c r="K120" s="20"/>
      <c r="L120" s="21"/>
      <c r="M120" s="21"/>
      <c r="N120" s="32">
        <f>D120+F120+M120+L120+H120+J120</f>
        <v>0</v>
      </c>
    </row>
    <row r="121" spans="1:14" ht="18" customHeight="1" thickBot="1">
      <c r="A121" s="79" t="s">
        <v>130</v>
      </c>
      <c r="B121" s="112">
        <f t="shared" si="14"/>
        <v>29553.4</v>
      </c>
      <c r="C121" s="110">
        <f>SUM(C122:C129)</f>
        <v>0</v>
      </c>
      <c r="D121" s="80">
        <f t="shared" ref="D121:N121" si="18">SUM(D122:D129)</f>
        <v>0</v>
      </c>
      <c r="E121" s="80">
        <f>SUM(E122:E129)</f>
        <v>17002.53</v>
      </c>
      <c r="F121" s="80">
        <f t="shared" si="18"/>
        <v>17002.53</v>
      </c>
      <c r="G121" s="80">
        <f t="shared" si="18"/>
        <v>0</v>
      </c>
      <c r="H121" s="80">
        <f t="shared" si="18"/>
        <v>0</v>
      </c>
      <c r="I121" s="80">
        <f t="shared" si="18"/>
        <v>0</v>
      </c>
      <c r="J121" s="80">
        <f t="shared" si="18"/>
        <v>0</v>
      </c>
      <c r="K121" s="80">
        <f>SUM(K122:K129)</f>
        <v>12550.87</v>
      </c>
      <c r="L121" s="80">
        <f t="shared" si="18"/>
        <v>12550.87</v>
      </c>
      <c r="M121" s="80">
        <f t="shared" si="18"/>
        <v>0</v>
      </c>
      <c r="N121" s="75">
        <f t="shared" si="18"/>
        <v>29553.4</v>
      </c>
    </row>
    <row r="122" spans="1:14" ht="18" customHeight="1">
      <c r="A122" s="55" t="s">
        <v>131</v>
      </c>
      <c r="B122" s="112">
        <f t="shared" si="14"/>
        <v>6424</v>
      </c>
      <c r="C122" s="102"/>
      <c r="D122" s="21"/>
      <c r="E122" s="20">
        <v>6424</v>
      </c>
      <c r="F122" s="39">
        <v>6424</v>
      </c>
      <c r="G122" s="14"/>
      <c r="H122" s="35"/>
      <c r="I122" s="36"/>
      <c r="J122" s="35"/>
      <c r="K122" s="20"/>
      <c r="L122" s="21"/>
      <c r="M122" s="21"/>
      <c r="N122" s="81">
        <f t="shared" ref="N122:N129" si="19">D122+F122+M122+L122+H122+J122</f>
        <v>6424</v>
      </c>
    </row>
    <row r="123" spans="1:14" ht="18" customHeight="1">
      <c r="A123" s="55" t="s">
        <v>132</v>
      </c>
      <c r="B123" s="112">
        <f t="shared" si="14"/>
        <v>738</v>
      </c>
      <c r="C123" s="102"/>
      <c r="D123" s="21"/>
      <c r="E123" s="20">
        <v>738</v>
      </c>
      <c r="F123" s="82">
        <v>738</v>
      </c>
      <c r="G123" s="83"/>
      <c r="H123" s="84"/>
      <c r="I123" s="85"/>
      <c r="J123" s="84"/>
      <c r="K123" s="20"/>
      <c r="L123" s="21"/>
      <c r="M123" s="21"/>
      <c r="N123" s="81">
        <f t="shared" si="19"/>
        <v>738</v>
      </c>
    </row>
    <row r="124" spans="1:14" ht="18" customHeight="1">
      <c r="A124" s="55" t="s">
        <v>133</v>
      </c>
      <c r="B124" s="112">
        <f t="shared" si="14"/>
        <v>9504</v>
      </c>
      <c r="C124" s="102"/>
      <c r="D124" s="21"/>
      <c r="E124" s="20">
        <v>9504</v>
      </c>
      <c r="F124" s="39">
        <v>9504</v>
      </c>
      <c r="G124" s="14"/>
      <c r="H124" s="35"/>
      <c r="I124" s="36"/>
      <c r="J124" s="35"/>
      <c r="K124" s="20"/>
      <c r="L124" s="21"/>
      <c r="M124" s="21"/>
      <c r="N124" s="81">
        <f t="shared" si="19"/>
        <v>9504</v>
      </c>
    </row>
    <row r="125" spans="1:14" ht="28.5" customHeight="1">
      <c r="A125" s="55" t="s">
        <v>134</v>
      </c>
      <c r="B125" s="112">
        <f t="shared" si="14"/>
        <v>2500</v>
      </c>
      <c r="C125" s="102"/>
      <c r="D125" s="21"/>
      <c r="E125" s="20"/>
      <c r="F125" s="34"/>
      <c r="G125" s="14"/>
      <c r="H125" s="35"/>
      <c r="I125" s="36"/>
      <c r="J125" s="35"/>
      <c r="K125" s="20">
        <v>2500</v>
      </c>
      <c r="L125" s="30">
        <v>2500</v>
      </c>
      <c r="M125" s="21"/>
      <c r="N125" s="81">
        <f t="shared" si="19"/>
        <v>2500</v>
      </c>
    </row>
    <row r="126" spans="1:14" ht="18" customHeight="1">
      <c r="A126" s="55" t="s">
        <v>135</v>
      </c>
      <c r="B126" s="112">
        <f t="shared" si="14"/>
        <v>10387.400000000001</v>
      </c>
      <c r="C126" s="102"/>
      <c r="D126" s="21"/>
      <c r="E126" s="20">
        <v>336.53</v>
      </c>
      <c r="F126" s="30">
        <v>336.53</v>
      </c>
      <c r="G126" s="20"/>
      <c r="H126" s="21"/>
      <c r="I126" s="31"/>
      <c r="J126" s="21"/>
      <c r="K126" s="20">
        <v>10050.870000000001</v>
      </c>
      <c r="L126" s="21">
        <v>10050.870000000001</v>
      </c>
      <c r="M126" s="21"/>
      <c r="N126" s="81">
        <f t="shared" si="19"/>
        <v>10387.400000000001</v>
      </c>
    </row>
    <row r="127" spans="1:14" ht="18" customHeight="1">
      <c r="A127" s="55" t="s">
        <v>136</v>
      </c>
      <c r="B127" s="112">
        <f t="shared" si="14"/>
        <v>0</v>
      </c>
      <c r="C127" s="102"/>
      <c r="D127" s="21"/>
      <c r="E127" s="20"/>
      <c r="F127" s="21"/>
      <c r="G127" s="20"/>
      <c r="H127" s="21"/>
      <c r="I127" s="31"/>
      <c r="J127" s="21"/>
      <c r="K127" s="20"/>
      <c r="L127" s="21"/>
      <c r="M127" s="21"/>
      <c r="N127" s="81">
        <f t="shared" si="19"/>
        <v>0</v>
      </c>
    </row>
    <row r="128" spans="1:14" ht="18" customHeight="1">
      <c r="A128" s="55" t="s">
        <v>137</v>
      </c>
      <c r="B128" s="112">
        <f t="shared" si="14"/>
        <v>0</v>
      </c>
      <c r="C128" s="102"/>
      <c r="D128" s="21"/>
      <c r="E128" s="20"/>
      <c r="F128" s="21"/>
      <c r="G128" s="20"/>
      <c r="H128" s="21"/>
      <c r="I128" s="31"/>
      <c r="J128" s="21"/>
      <c r="K128" s="20"/>
      <c r="L128" s="21"/>
      <c r="M128" s="21"/>
      <c r="N128" s="81">
        <f t="shared" si="19"/>
        <v>0</v>
      </c>
    </row>
    <row r="129" spans="1:14" ht="18" customHeight="1" thickBot="1">
      <c r="A129" s="55" t="s">
        <v>138</v>
      </c>
      <c r="B129" s="112">
        <f t="shared" si="14"/>
        <v>0</v>
      </c>
      <c r="C129" s="102"/>
      <c r="D129" s="21"/>
      <c r="E129" s="20"/>
      <c r="F129" s="21"/>
      <c r="G129" s="20"/>
      <c r="H129" s="21"/>
      <c r="I129" s="31"/>
      <c r="J129" s="21"/>
      <c r="K129" s="20"/>
      <c r="L129" s="21"/>
      <c r="M129" s="21"/>
      <c r="N129" s="81">
        <f t="shared" si="19"/>
        <v>0</v>
      </c>
    </row>
    <row r="130" spans="1:14" ht="18" customHeight="1" thickBot="1">
      <c r="A130" s="79" t="s">
        <v>139</v>
      </c>
      <c r="B130" s="112">
        <f t="shared" si="14"/>
        <v>2836592.8</v>
      </c>
      <c r="C130" s="100">
        <f>SUM(C131:C137)</f>
        <v>522159.47</v>
      </c>
      <c r="D130" s="27">
        <f>SUM(D131:D139)</f>
        <v>522159.47</v>
      </c>
      <c r="E130" s="27">
        <f>SUM(E131:E137)</f>
        <v>0</v>
      </c>
      <c r="F130" s="27">
        <f>SUM(F131:F139)</f>
        <v>0</v>
      </c>
      <c r="G130" s="27">
        <f>SUM(G131:G137)</f>
        <v>2138500</v>
      </c>
      <c r="H130" s="27">
        <f>SUM(H131:H139)</f>
        <v>2138324.66</v>
      </c>
      <c r="I130" s="27">
        <f>SUM(I131:I139)</f>
        <v>0</v>
      </c>
      <c r="J130" s="27">
        <f>SUM(J131:J139)</f>
        <v>0</v>
      </c>
      <c r="K130" s="27">
        <f>SUM(K131:K138)</f>
        <v>176160</v>
      </c>
      <c r="L130" s="27">
        <f>SUM(L131:L139)</f>
        <v>176108.67</v>
      </c>
      <c r="M130" s="27">
        <f>SUM(M131:M139)</f>
        <v>0</v>
      </c>
      <c r="N130" s="75">
        <f>SUM(N131:N139)</f>
        <v>2836592.8</v>
      </c>
    </row>
    <row r="131" spans="1:14" ht="18" customHeight="1">
      <c r="A131" s="55" t="s">
        <v>140</v>
      </c>
      <c r="B131" s="112">
        <f t="shared" si="14"/>
        <v>179100</v>
      </c>
      <c r="C131" s="86"/>
      <c r="D131" s="18"/>
      <c r="E131" s="11"/>
      <c r="F131" s="18"/>
      <c r="G131" s="22">
        <v>154600</v>
      </c>
      <c r="H131" s="18">
        <v>154600</v>
      </c>
      <c r="I131" s="22"/>
      <c r="J131" s="18"/>
      <c r="K131" s="11">
        <v>24500</v>
      </c>
      <c r="L131" s="18">
        <v>24500</v>
      </c>
      <c r="M131" s="18"/>
      <c r="N131" s="19">
        <f t="shared" ref="N131:N139" si="20">D131+F131+M131+L131+H131+J131</f>
        <v>179100</v>
      </c>
    </row>
    <row r="132" spans="1:14" ht="18" customHeight="1">
      <c r="A132" s="55" t="s">
        <v>141</v>
      </c>
      <c r="B132" s="112">
        <f t="shared" si="14"/>
        <v>522159.47</v>
      </c>
      <c r="C132" s="86">
        <v>522159.47</v>
      </c>
      <c r="D132" s="40">
        <v>522159.47</v>
      </c>
      <c r="E132" s="11"/>
      <c r="F132" s="18"/>
      <c r="G132" s="22"/>
      <c r="H132" s="18"/>
      <c r="I132" s="22"/>
      <c r="J132" s="18"/>
      <c r="K132" s="11"/>
      <c r="L132" s="18"/>
      <c r="M132" s="18"/>
      <c r="N132" s="19">
        <f t="shared" si="20"/>
        <v>522159.47</v>
      </c>
    </row>
    <row r="133" spans="1:14" ht="18" customHeight="1">
      <c r="A133" s="41" t="s">
        <v>142</v>
      </c>
      <c r="B133" s="112">
        <f t="shared" si="14"/>
        <v>0</v>
      </c>
      <c r="C133" s="86"/>
      <c r="D133" s="18"/>
      <c r="E133" s="11"/>
      <c r="F133" s="18"/>
      <c r="G133" s="22"/>
      <c r="H133" s="18"/>
      <c r="I133" s="22"/>
      <c r="J133" s="18"/>
      <c r="K133" s="11"/>
      <c r="L133" s="18"/>
      <c r="M133" s="18"/>
      <c r="N133" s="19">
        <f t="shared" si="20"/>
        <v>0</v>
      </c>
    </row>
    <row r="134" spans="1:14" ht="18" customHeight="1">
      <c r="A134" s="41" t="s">
        <v>143</v>
      </c>
      <c r="B134" s="112">
        <f t="shared" si="14"/>
        <v>0</v>
      </c>
      <c r="C134" s="86"/>
      <c r="D134" s="18"/>
      <c r="E134" s="11"/>
      <c r="F134" s="18"/>
      <c r="G134" s="22"/>
      <c r="H134" s="18"/>
      <c r="I134" s="22"/>
      <c r="J134" s="18"/>
      <c r="K134" s="11"/>
      <c r="L134" s="18"/>
      <c r="M134" s="18"/>
      <c r="N134" s="19">
        <f t="shared" si="20"/>
        <v>0</v>
      </c>
    </row>
    <row r="135" spans="1:14" ht="18" customHeight="1">
      <c r="A135" s="41" t="s">
        <v>144</v>
      </c>
      <c r="B135" s="112">
        <f t="shared" ref="B135:B164" si="21">D135+F135+H135+J135+L135</f>
        <v>0</v>
      </c>
      <c r="C135" s="86"/>
      <c r="D135" s="18"/>
      <c r="E135" s="11"/>
      <c r="F135" s="18"/>
      <c r="G135" s="22"/>
      <c r="H135" s="18"/>
      <c r="I135" s="22"/>
      <c r="J135" s="18"/>
      <c r="K135" s="11"/>
      <c r="L135" s="18"/>
      <c r="M135" s="18"/>
      <c r="N135" s="19">
        <f t="shared" si="20"/>
        <v>0</v>
      </c>
    </row>
    <row r="136" spans="1:14" ht="18" customHeight="1">
      <c r="A136" s="41" t="s">
        <v>145</v>
      </c>
      <c r="B136" s="112">
        <f t="shared" si="21"/>
        <v>2135333.33</v>
      </c>
      <c r="C136" s="86"/>
      <c r="D136" s="18"/>
      <c r="E136" s="11"/>
      <c r="F136" s="18"/>
      <c r="G136" s="22">
        <v>1983900</v>
      </c>
      <c r="H136" s="40">
        <v>1983724.66</v>
      </c>
      <c r="I136" s="22"/>
      <c r="J136" s="40"/>
      <c r="K136" s="11">
        <f>151700-40</f>
        <v>151660</v>
      </c>
      <c r="L136" s="40">
        <v>151608.67000000001</v>
      </c>
      <c r="M136" s="18"/>
      <c r="N136" s="19">
        <f t="shared" si="20"/>
        <v>2135333.33</v>
      </c>
    </row>
    <row r="137" spans="1:14" ht="18" customHeight="1">
      <c r="A137" s="55" t="s">
        <v>146</v>
      </c>
      <c r="B137" s="112">
        <f t="shared" si="21"/>
        <v>0</v>
      </c>
      <c r="C137" s="86"/>
      <c r="D137" s="18"/>
      <c r="E137" s="11"/>
      <c r="F137" s="18"/>
      <c r="G137" s="22"/>
      <c r="H137" s="18"/>
      <c r="I137" s="22"/>
      <c r="J137" s="18"/>
      <c r="K137" s="11"/>
      <c r="L137" s="18"/>
      <c r="M137" s="18"/>
      <c r="N137" s="19">
        <f t="shared" si="20"/>
        <v>0</v>
      </c>
    </row>
    <row r="138" spans="1:14" ht="18" customHeight="1">
      <c r="A138" s="55" t="s">
        <v>94</v>
      </c>
      <c r="B138" s="112">
        <f t="shared" si="21"/>
        <v>0</v>
      </c>
      <c r="C138" s="102"/>
      <c r="D138" s="21"/>
      <c r="E138" s="20"/>
      <c r="F138" s="21"/>
      <c r="G138" s="31"/>
      <c r="H138" s="21"/>
      <c r="I138" s="31"/>
      <c r="J138" s="21"/>
      <c r="K138" s="20"/>
      <c r="L138" s="21"/>
      <c r="M138" s="21"/>
      <c r="N138" s="19">
        <f t="shared" si="20"/>
        <v>0</v>
      </c>
    </row>
    <row r="139" spans="1:14" ht="18" customHeight="1" thickBot="1">
      <c r="A139" s="55" t="s">
        <v>147</v>
      </c>
      <c r="B139" s="112">
        <f t="shared" si="21"/>
        <v>0</v>
      </c>
      <c r="C139" s="102"/>
      <c r="D139" s="21"/>
      <c r="E139" s="20"/>
      <c r="F139" s="21"/>
      <c r="G139" s="31"/>
      <c r="H139" s="21"/>
      <c r="I139" s="31"/>
      <c r="J139" s="21"/>
      <c r="K139" s="20"/>
      <c r="L139" s="21"/>
      <c r="M139" s="21"/>
      <c r="N139" s="19">
        <f t="shared" si="20"/>
        <v>0</v>
      </c>
    </row>
    <row r="140" spans="1:14" ht="18" customHeight="1" thickBot="1">
      <c r="A140" s="79" t="s">
        <v>148</v>
      </c>
      <c r="B140" s="112">
        <f t="shared" si="21"/>
        <v>1081585.5</v>
      </c>
      <c r="C140" s="100">
        <f>SUM(C141:C164)</f>
        <v>294803.53999999998</v>
      </c>
      <c r="D140" s="27">
        <f t="shared" ref="D140:N140" si="22">SUM(D141:D164)</f>
        <v>294803.53999999998</v>
      </c>
      <c r="E140" s="27">
        <f>SUM(E141:E164)</f>
        <v>251160</v>
      </c>
      <c r="F140" s="27">
        <f t="shared" si="22"/>
        <v>251160</v>
      </c>
      <c r="G140" s="27">
        <f t="shared" si="22"/>
        <v>50500</v>
      </c>
      <c r="H140" s="27">
        <f t="shared" si="22"/>
        <v>48235.72</v>
      </c>
      <c r="I140" s="27">
        <f t="shared" si="22"/>
        <v>117100</v>
      </c>
      <c r="J140" s="27">
        <f t="shared" si="22"/>
        <v>101961.9</v>
      </c>
      <c r="K140" s="27">
        <f>SUM(K141:K164)</f>
        <v>568940</v>
      </c>
      <c r="L140" s="27">
        <f t="shared" si="22"/>
        <v>385424.33999999997</v>
      </c>
      <c r="M140" s="27">
        <f t="shared" si="22"/>
        <v>346674.53</v>
      </c>
      <c r="N140" s="75">
        <f t="shared" si="22"/>
        <v>1428260.03</v>
      </c>
    </row>
    <row r="141" spans="1:14" ht="18" customHeight="1">
      <c r="A141" s="55" t="s">
        <v>149</v>
      </c>
      <c r="B141" s="112">
        <f t="shared" si="21"/>
        <v>0</v>
      </c>
      <c r="C141" s="86"/>
      <c r="D141" s="18"/>
      <c r="E141" s="11"/>
      <c r="F141" s="21"/>
      <c r="G141" s="20"/>
      <c r="H141" s="21"/>
      <c r="I141" s="31"/>
      <c r="J141" s="21"/>
      <c r="K141" s="20"/>
      <c r="L141" s="21"/>
      <c r="M141" s="21"/>
      <c r="N141" s="32">
        <f t="shared" ref="N141:N164" si="23">D141+F141+M141+L141+H141+J141</f>
        <v>0</v>
      </c>
    </row>
    <row r="142" spans="1:14" ht="18" customHeight="1">
      <c r="A142" s="92" t="s">
        <v>150</v>
      </c>
      <c r="B142" s="112">
        <f t="shared" si="21"/>
        <v>200131.96</v>
      </c>
      <c r="C142" s="86"/>
      <c r="D142" s="18"/>
      <c r="E142" s="11"/>
      <c r="F142" s="21"/>
      <c r="G142" s="20">
        <v>17500</v>
      </c>
      <c r="H142" s="21">
        <v>15235.72</v>
      </c>
      <c r="I142" s="31">
        <v>117100</v>
      </c>
      <c r="J142" s="21">
        <v>101961.9</v>
      </c>
      <c r="K142" s="20">
        <v>150984</v>
      </c>
      <c r="L142" s="39">
        <v>82934.34</v>
      </c>
      <c r="M142" s="51">
        <v>345564.53</v>
      </c>
      <c r="N142" s="32">
        <f t="shared" si="23"/>
        <v>545696.49</v>
      </c>
    </row>
    <row r="143" spans="1:14" ht="18" customHeight="1">
      <c r="A143" s="55" t="s">
        <v>151</v>
      </c>
      <c r="B143" s="112">
        <f t="shared" si="21"/>
        <v>0</v>
      </c>
      <c r="C143" s="86"/>
      <c r="D143" s="18"/>
      <c r="E143" s="11"/>
      <c r="F143" s="21"/>
      <c r="G143" s="20"/>
      <c r="H143" s="21"/>
      <c r="I143" s="31"/>
      <c r="J143" s="21"/>
      <c r="K143" s="20">
        <v>0</v>
      </c>
      <c r="L143" s="21"/>
      <c r="M143" s="21"/>
      <c r="N143" s="32">
        <f t="shared" si="23"/>
        <v>0</v>
      </c>
    </row>
    <row r="144" spans="1:14" ht="18" customHeight="1">
      <c r="A144" s="55" t="s">
        <v>152</v>
      </c>
      <c r="B144" s="112">
        <f t="shared" si="21"/>
        <v>0</v>
      </c>
      <c r="C144" s="86"/>
      <c r="D144" s="18"/>
      <c r="E144" s="11">
        <v>0</v>
      </c>
      <c r="F144" s="21"/>
      <c r="G144" s="20"/>
      <c r="H144" s="21"/>
      <c r="I144" s="31"/>
      <c r="J144" s="21"/>
      <c r="K144" s="20"/>
      <c r="L144" s="21"/>
      <c r="M144" s="21"/>
      <c r="N144" s="32">
        <f t="shared" si="23"/>
        <v>0</v>
      </c>
    </row>
    <row r="145" spans="1:14" ht="18" customHeight="1">
      <c r="A145" s="55" t="s">
        <v>153</v>
      </c>
      <c r="B145" s="112">
        <f t="shared" si="21"/>
        <v>188940</v>
      </c>
      <c r="C145" s="86"/>
      <c r="D145" s="18"/>
      <c r="E145" s="11">
        <v>155940</v>
      </c>
      <c r="F145" s="34">
        <v>155940</v>
      </c>
      <c r="G145" s="14">
        <v>33000</v>
      </c>
      <c r="H145" s="35">
        <v>33000</v>
      </c>
      <c r="I145" s="36"/>
      <c r="J145" s="35"/>
      <c r="K145" s="20"/>
      <c r="L145" s="21"/>
      <c r="M145" s="21"/>
      <c r="N145" s="32">
        <f t="shared" si="23"/>
        <v>188940</v>
      </c>
    </row>
    <row r="146" spans="1:14" ht="18" customHeight="1">
      <c r="A146" s="55" t="s">
        <v>154</v>
      </c>
      <c r="B146" s="112">
        <f t="shared" si="21"/>
        <v>312880.06</v>
      </c>
      <c r="C146" s="86">
        <v>292880.06</v>
      </c>
      <c r="D146" s="18">
        <v>292880.06</v>
      </c>
      <c r="E146" s="11">
        <v>20000</v>
      </c>
      <c r="F146" s="30">
        <v>20000</v>
      </c>
      <c r="G146" s="20"/>
      <c r="H146" s="21"/>
      <c r="I146" s="31"/>
      <c r="J146" s="21"/>
      <c r="K146" s="20"/>
      <c r="L146" s="21"/>
      <c r="M146" s="21"/>
      <c r="N146" s="32">
        <f t="shared" si="23"/>
        <v>312880.06</v>
      </c>
    </row>
    <row r="147" spans="1:14" ht="18" customHeight="1">
      <c r="A147" s="55" t="s">
        <v>155</v>
      </c>
      <c r="B147" s="112">
        <f t="shared" si="21"/>
        <v>31850</v>
      </c>
      <c r="C147" s="86"/>
      <c r="D147" s="18"/>
      <c r="E147" s="11">
        <v>31850</v>
      </c>
      <c r="F147" s="21">
        <v>31850</v>
      </c>
      <c r="G147" s="20"/>
      <c r="H147" s="21"/>
      <c r="I147" s="31"/>
      <c r="J147" s="21"/>
      <c r="K147" s="20"/>
      <c r="L147" s="21"/>
      <c r="M147" s="21"/>
      <c r="N147" s="32">
        <f t="shared" si="23"/>
        <v>31850</v>
      </c>
    </row>
    <row r="148" spans="1:14" ht="18" customHeight="1">
      <c r="A148" s="55" t="s">
        <v>156</v>
      </c>
      <c r="B148" s="112">
        <f t="shared" si="21"/>
        <v>42000</v>
      </c>
      <c r="C148" s="86"/>
      <c r="D148" s="18"/>
      <c r="E148" s="11">
        <v>42000</v>
      </c>
      <c r="F148" s="74">
        <v>42000</v>
      </c>
      <c r="G148" s="20"/>
      <c r="H148" s="21"/>
      <c r="I148" s="31"/>
      <c r="J148" s="21"/>
      <c r="K148" s="20"/>
      <c r="L148" s="21"/>
      <c r="M148" s="21"/>
      <c r="N148" s="32">
        <f t="shared" si="23"/>
        <v>42000</v>
      </c>
    </row>
    <row r="149" spans="1:14" ht="18" customHeight="1">
      <c r="A149" s="55" t="s">
        <v>157</v>
      </c>
      <c r="B149" s="112">
        <f t="shared" si="21"/>
        <v>238394</v>
      </c>
      <c r="C149" s="86"/>
      <c r="D149" s="18"/>
      <c r="E149" s="11"/>
      <c r="F149" s="34"/>
      <c r="G149" s="14"/>
      <c r="H149" s="35"/>
      <c r="I149" s="36"/>
      <c r="J149" s="35"/>
      <c r="K149" s="20">
        <v>353860</v>
      </c>
      <c r="L149" s="51">
        <v>238394</v>
      </c>
      <c r="M149" s="21"/>
      <c r="N149" s="32">
        <f t="shared" si="23"/>
        <v>238394</v>
      </c>
    </row>
    <row r="150" spans="1:14" ht="18" customHeight="1">
      <c r="A150" s="55" t="s">
        <v>158</v>
      </c>
      <c r="B150" s="112">
        <f t="shared" si="21"/>
        <v>15570</v>
      </c>
      <c r="C150" s="86"/>
      <c r="D150" s="18"/>
      <c r="E150" s="11">
        <v>1370</v>
      </c>
      <c r="F150" s="34">
        <v>1370</v>
      </c>
      <c r="G150" s="14"/>
      <c r="H150" s="35"/>
      <c r="I150" s="36"/>
      <c r="J150" s="35"/>
      <c r="K150" s="20">
        <v>14200</v>
      </c>
      <c r="L150" s="21">
        <v>14200</v>
      </c>
      <c r="M150" s="21"/>
      <c r="N150" s="32">
        <f t="shared" si="23"/>
        <v>15570</v>
      </c>
    </row>
    <row r="151" spans="1:14" ht="18" customHeight="1">
      <c r="A151" s="55" t="s">
        <v>159</v>
      </c>
      <c r="B151" s="112">
        <f t="shared" si="21"/>
        <v>0</v>
      </c>
      <c r="C151" s="86"/>
      <c r="D151" s="18"/>
      <c r="E151" s="11"/>
      <c r="F151" s="21"/>
      <c r="G151" s="20"/>
      <c r="H151" s="21"/>
      <c r="I151" s="31"/>
      <c r="J151" s="21"/>
      <c r="K151" s="20"/>
      <c r="L151" s="21"/>
      <c r="M151" s="21"/>
      <c r="N151" s="32">
        <f t="shared" si="23"/>
        <v>0</v>
      </c>
    </row>
    <row r="152" spans="1:14" ht="18" customHeight="1">
      <c r="A152" s="55" t="s">
        <v>160</v>
      </c>
      <c r="B152" s="112">
        <f t="shared" si="21"/>
        <v>49896</v>
      </c>
      <c r="C152" s="86"/>
      <c r="D152" s="18"/>
      <c r="E152" s="11">
        <v>0</v>
      </c>
      <c r="F152" s="21"/>
      <c r="G152" s="20"/>
      <c r="H152" s="21"/>
      <c r="I152" s="31"/>
      <c r="J152" s="21"/>
      <c r="K152" s="20">
        <v>49896</v>
      </c>
      <c r="L152" s="12">
        <v>49896</v>
      </c>
      <c r="M152" s="21"/>
      <c r="N152" s="32">
        <f t="shared" si="23"/>
        <v>49896</v>
      </c>
    </row>
    <row r="153" spans="1:14" ht="18" customHeight="1">
      <c r="A153" s="55" t="s">
        <v>161</v>
      </c>
      <c r="B153" s="112">
        <f t="shared" si="21"/>
        <v>0</v>
      </c>
      <c r="C153" s="86"/>
      <c r="D153" s="18"/>
      <c r="E153" s="11"/>
      <c r="F153" s="21"/>
      <c r="G153" s="20"/>
      <c r="H153" s="21"/>
      <c r="I153" s="31"/>
      <c r="J153" s="21"/>
      <c r="K153" s="20"/>
      <c r="L153" s="21"/>
      <c r="M153" s="21"/>
      <c r="N153" s="32">
        <f t="shared" si="23"/>
        <v>0</v>
      </c>
    </row>
    <row r="154" spans="1:14" ht="18" customHeight="1">
      <c r="A154" s="55" t="s">
        <v>162</v>
      </c>
      <c r="B154" s="112">
        <f t="shared" si="21"/>
        <v>0</v>
      </c>
      <c r="C154" s="86"/>
      <c r="D154" s="18"/>
      <c r="E154" s="11"/>
      <c r="F154" s="21"/>
      <c r="G154" s="87"/>
      <c r="H154" s="88"/>
      <c r="I154" s="89"/>
      <c r="J154" s="88"/>
      <c r="K154" s="87"/>
      <c r="L154" s="34"/>
      <c r="M154" s="21"/>
      <c r="N154" s="32">
        <f t="shared" si="23"/>
        <v>0</v>
      </c>
    </row>
    <row r="155" spans="1:14" ht="18" customHeight="1">
      <c r="A155" s="55" t="s">
        <v>163</v>
      </c>
      <c r="B155" s="112">
        <f t="shared" si="21"/>
        <v>0</v>
      </c>
      <c r="C155" s="86"/>
      <c r="D155" s="18"/>
      <c r="E155" s="11"/>
      <c r="F155" s="21"/>
      <c r="G155" s="20"/>
      <c r="H155" s="21"/>
      <c r="I155" s="31"/>
      <c r="J155" s="21"/>
      <c r="K155" s="20"/>
      <c r="L155" s="21"/>
      <c r="M155" s="21"/>
      <c r="N155" s="32">
        <f t="shared" si="23"/>
        <v>0</v>
      </c>
    </row>
    <row r="156" spans="1:14" ht="18" customHeight="1">
      <c r="A156" s="55" t="s">
        <v>164</v>
      </c>
      <c r="B156" s="112">
        <f t="shared" si="21"/>
        <v>0</v>
      </c>
      <c r="C156" s="86"/>
      <c r="D156" s="18"/>
      <c r="E156" s="11"/>
      <c r="F156" s="21"/>
      <c r="G156" s="20"/>
      <c r="H156" s="21"/>
      <c r="I156" s="31"/>
      <c r="J156" s="21"/>
      <c r="K156" s="20"/>
      <c r="L156" s="21"/>
      <c r="M156" s="30">
        <v>1110</v>
      </c>
      <c r="N156" s="32">
        <f t="shared" si="23"/>
        <v>1110</v>
      </c>
    </row>
    <row r="157" spans="1:14" ht="18" customHeight="1">
      <c r="A157" s="41" t="s">
        <v>165</v>
      </c>
      <c r="B157" s="112">
        <f t="shared" si="21"/>
        <v>0</v>
      </c>
      <c r="C157" s="86"/>
      <c r="D157" s="18"/>
      <c r="E157" s="11"/>
      <c r="F157" s="21"/>
      <c r="G157" s="20"/>
      <c r="H157" s="21"/>
      <c r="I157" s="31"/>
      <c r="J157" s="21"/>
      <c r="K157" s="20"/>
      <c r="L157" s="21"/>
      <c r="M157" s="21"/>
      <c r="N157" s="32">
        <f t="shared" si="23"/>
        <v>0</v>
      </c>
    </row>
    <row r="158" spans="1:14" ht="18" customHeight="1">
      <c r="A158" s="55" t="s">
        <v>166</v>
      </c>
      <c r="B158" s="112">
        <f t="shared" si="21"/>
        <v>0</v>
      </c>
      <c r="C158" s="86"/>
      <c r="D158" s="18"/>
      <c r="E158" s="11"/>
      <c r="F158" s="21"/>
      <c r="G158" s="20"/>
      <c r="H158" s="21"/>
      <c r="I158" s="31"/>
      <c r="J158" s="21"/>
      <c r="K158" s="20"/>
      <c r="L158" s="21"/>
      <c r="M158" s="21"/>
      <c r="N158" s="32">
        <f t="shared" si="23"/>
        <v>0</v>
      </c>
    </row>
    <row r="159" spans="1:14" ht="18" customHeight="1">
      <c r="A159" s="55" t="s">
        <v>167</v>
      </c>
      <c r="B159" s="112">
        <f t="shared" si="21"/>
        <v>0</v>
      </c>
      <c r="C159" s="86"/>
      <c r="D159" s="18"/>
      <c r="E159" s="11"/>
      <c r="F159" s="21"/>
      <c r="G159" s="20"/>
      <c r="H159" s="21"/>
      <c r="I159" s="31"/>
      <c r="J159" s="21"/>
      <c r="K159" s="20"/>
      <c r="L159" s="21"/>
      <c r="M159" s="21"/>
      <c r="N159" s="32">
        <f t="shared" si="23"/>
        <v>0</v>
      </c>
    </row>
    <row r="160" spans="1:14" ht="18" customHeight="1">
      <c r="A160" s="55" t="s">
        <v>168</v>
      </c>
      <c r="B160" s="112">
        <f t="shared" si="21"/>
        <v>1923.48</v>
      </c>
      <c r="C160" s="86">
        <v>1923.48</v>
      </c>
      <c r="D160" s="12">
        <v>1923.48</v>
      </c>
      <c r="E160" s="11"/>
      <c r="F160" s="21"/>
      <c r="G160" s="20"/>
      <c r="H160" s="21"/>
      <c r="I160" s="31"/>
      <c r="J160" s="21"/>
      <c r="K160" s="20"/>
      <c r="L160" s="21"/>
      <c r="M160" s="21"/>
      <c r="N160" s="32">
        <f t="shared" si="23"/>
        <v>1923.48</v>
      </c>
    </row>
    <row r="161" spans="1:14" ht="18" customHeight="1">
      <c r="A161" s="55" t="s">
        <v>169</v>
      </c>
      <c r="B161" s="112">
        <f t="shared" si="21"/>
        <v>0</v>
      </c>
      <c r="C161" s="86"/>
      <c r="D161" s="18"/>
      <c r="E161" s="11"/>
      <c r="F161" s="21"/>
      <c r="G161" s="20"/>
      <c r="H161" s="21"/>
      <c r="I161" s="31"/>
      <c r="J161" s="21"/>
      <c r="K161" s="20"/>
      <c r="L161" s="21"/>
      <c r="M161" s="21"/>
      <c r="N161" s="32">
        <f t="shared" si="23"/>
        <v>0</v>
      </c>
    </row>
    <row r="162" spans="1:14" ht="18" customHeight="1">
      <c r="A162" s="55" t="s">
        <v>170</v>
      </c>
      <c r="B162" s="112">
        <f t="shared" si="21"/>
        <v>0</v>
      </c>
      <c r="C162" s="86"/>
      <c r="D162" s="18"/>
      <c r="E162" s="11"/>
      <c r="F162" s="21"/>
      <c r="G162" s="20"/>
      <c r="H162" s="21"/>
      <c r="I162" s="31"/>
      <c r="J162" s="21"/>
      <c r="K162" s="20"/>
      <c r="L162" s="21"/>
      <c r="M162" s="21"/>
      <c r="N162" s="32">
        <f t="shared" si="23"/>
        <v>0</v>
      </c>
    </row>
    <row r="163" spans="1:14" ht="18" customHeight="1">
      <c r="A163" s="55" t="s">
        <v>171</v>
      </c>
      <c r="B163" s="112">
        <f t="shared" si="21"/>
        <v>0</v>
      </c>
      <c r="C163" s="86"/>
      <c r="D163" s="18"/>
      <c r="E163" s="11"/>
      <c r="F163" s="21"/>
      <c r="G163" s="20"/>
      <c r="H163" s="21"/>
      <c r="I163" s="31"/>
      <c r="J163" s="21"/>
      <c r="K163" s="20"/>
      <c r="L163" s="21"/>
      <c r="M163" s="21"/>
      <c r="N163" s="32">
        <f t="shared" si="23"/>
        <v>0</v>
      </c>
    </row>
    <row r="164" spans="1:14" ht="18" customHeight="1">
      <c r="A164" s="55" t="s">
        <v>172</v>
      </c>
      <c r="B164" s="112">
        <f t="shared" si="21"/>
        <v>0</v>
      </c>
      <c r="C164" s="86"/>
      <c r="D164" s="18"/>
      <c r="E164" s="11"/>
      <c r="F164" s="21"/>
      <c r="G164" s="20"/>
      <c r="H164" s="21"/>
      <c r="I164" s="31"/>
      <c r="J164" s="21"/>
      <c r="K164" s="20"/>
      <c r="L164" s="21"/>
      <c r="M164" s="21"/>
      <c r="N164" s="32">
        <f t="shared" si="23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Зел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2021-01-13T06:09:40Z</dcterms:modified>
</cp:coreProperties>
</file>